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0"/>
  </bookViews>
  <sheets>
    <sheet name="PLANILHA" sheetId="2" r:id="rId1"/>
    <sheet name="MEMORIA CALCULO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<sst xmlns="http://schemas.openxmlformats.org/spreadsheetml/2006/main" count="172" uniqueCount="102">
  <si>
    <t>ITEM</t>
  </si>
  <si>
    <t>Placa de identificação para obra</t>
  </si>
  <si>
    <t>REFERÊNCIA</t>
  </si>
  <si>
    <t>DESCRIÇÃO DO SERVIÇO</t>
  </si>
  <si>
    <t>02.08.020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</si>
  <si>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</si>
  <si>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</si>
  <si>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</si>
  <si>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</si>
  <si>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</si>
  <si>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</si>
  <si>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</si>
  <si>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PLACA DE IDENTICAÇÃO</t>
  </si>
  <si>
    <t>1.1</t>
  </si>
  <si>
    <t>2.</t>
  </si>
  <si>
    <t>RECAPEAMENTO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</si>
  <si>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</si>
  <si>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</si>
  <si>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</si>
  <si>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</si>
  <si>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</si>
  <si>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</si>
  <si>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Levantemento ou rebaixamento de tampao de poço de visita</t>
  </si>
  <si>
    <t>unid.</t>
  </si>
  <si>
    <t>2.1</t>
  </si>
  <si>
    <t>2.2</t>
  </si>
  <si>
    <t>2.3</t>
  </si>
  <si>
    <t>2.4</t>
  </si>
  <si>
    <t>2.6</t>
  </si>
  <si>
    <t>Reciclagem de pavimento com adição de 20% de brita e 4% de cimento</t>
  </si>
  <si>
    <t>Imprimação betuminosa impermeabilizante</t>
  </si>
  <si>
    <t>54.03.240</t>
  </si>
  <si>
    <t>Sarjeta ou sarjetão moldado no local, tipo PMSP em concreto com fck 25 MPa</t>
  </si>
  <si>
    <t>54.06.170</t>
  </si>
  <si>
    <t>DRENAGEM</t>
  </si>
  <si>
    <t>3.</t>
  </si>
  <si>
    <t>3.1</t>
  </si>
  <si>
    <t>4.</t>
  </si>
  <si>
    <t>SINALIZAÇÃO VIÁRIA</t>
  </si>
  <si>
    <t>PLANILHA ORÇAMENTÁRIA</t>
  </si>
  <si>
    <t>OBRA:</t>
  </si>
  <si>
    <t>LOCAL:</t>
  </si>
  <si>
    <t>EXECUÇÃO DE RECAPEAMENTO ASFÁLTICO EM VIAS DO MUNICÍPIO</t>
  </si>
  <si>
    <t>RUA SANTA CRUZ E RUA SETE DE SETEMBRO - TIETÊ - SP</t>
  </si>
  <si>
    <t>REFERÊNCIA:</t>
  </si>
  <si>
    <t>BDI:</t>
  </si>
  <si>
    <t>70.02.010</t>
  </si>
  <si>
    <t>4.1</t>
  </si>
  <si>
    <t>Sinalização horizontal com tinta vinílica ou acrílica</t>
  </si>
  <si>
    <t>TOTAL GERAL</t>
  </si>
  <si>
    <t>LINHA DUPLA</t>
  </si>
  <si>
    <t>M</t>
  </si>
  <si>
    <t>M²</t>
  </si>
  <si>
    <t>ESTACIONAMENTO</t>
  </si>
  <si>
    <t>LINHA SECCIONADA</t>
  </si>
  <si>
    <t>TRECHO 01</t>
  </si>
  <si>
    <t>TRECHO 02</t>
  </si>
  <si>
    <t>TRECHO 03</t>
  </si>
  <si>
    <t>TRECHO 04</t>
  </si>
  <si>
    <t>DIVIDE 2</t>
  </si>
  <si>
    <t>LATERAIS</t>
  </si>
  <si>
    <t>87,98 + 17,60</t>
  </si>
  <si>
    <t>LINHA CONTINUA</t>
  </si>
  <si>
    <t>TOTAL</t>
  </si>
  <si>
    <t>ZEBRADA 01</t>
  </si>
  <si>
    <t>ZEBRADA 02</t>
  </si>
  <si>
    <t>PREFERÊNCIA</t>
  </si>
  <si>
    <t>FAIXA PEDESTRE</t>
  </si>
  <si>
    <t>SINALIZAÇÃO VIÁRIA SANTA CRUZ</t>
  </si>
  <si>
    <t>SINALIZAÇÃO VIÁRIA 7 DE SETEMBRO</t>
  </si>
  <si>
    <t>LINHA AMARELA</t>
  </si>
  <si>
    <t>PARE</t>
  </si>
  <si>
    <t>70.03.011</t>
  </si>
  <si>
    <t>97.05.140</t>
  </si>
  <si>
    <t>4.2</t>
  </si>
  <si>
    <t>4.3</t>
  </si>
  <si>
    <t>SINALIZAÇAO VIÁRIA VERTICAL</t>
  </si>
  <si>
    <t>POSTES</t>
  </si>
  <si>
    <t>R SETE SETEMBRO</t>
  </si>
  <si>
    <t>R SANTA CRUZ</t>
  </si>
  <si>
    <t>PLACAS</t>
  </si>
  <si>
    <t>PROIBIDO ESTACIONAR</t>
  </si>
  <si>
    <t>DIAM</t>
  </si>
  <si>
    <t>AREA =</t>
  </si>
  <si>
    <t>uni</t>
  </si>
  <si>
    <t>kg</t>
  </si>
  <si>
    <t>Placa para sinalização viária em chapa de aço, totalmente refletiva com película IA/IA - área até 2,0 m²</t>
  </si>
  <si>
    <t>Suporte de perfil metálico galvanizado</t>
  </si>
  <si>
    <t>Kg</t>
  </si>
  <si>
    <t>ÁREA RECAPEAMENTO</t>
  </si>
  <si>
    <t>RECICLAGEM</t>
  </si>
  <si>
    <t>ESPESSURA</t>
  </si>
  <si>
    <t>M3</t>
  </si>
  <si>
    <t>CBUQ</t>
  </si>
  <si>
    <t>M2</t>
  </si>
  <si>
    <t>Tietê, 13 de abril de 2022.</t>
  </si>
  <si>
    <t>Alvaro Floriam Gebraiel Bellaz</t>
  </si>
  <si>
    <t>CREA 507.011.280-5</t>
  </si>
  <si>
    <t>Engenheiro Civil</t>
  </si>
  <si>
    <t>Autor do Projeto e Responsável Técnico</t>
  </si>
  <si>
    <t>23.13.07.03 DER</t>
  </si>
  <si>
    <t>BOLETIM CDHU VERSÃO 185 / DER 12/2021 / SIURB INFRA 07/2021 -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</si>
</sst>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/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2" fillId="0" borderId="13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2" fontId="0" fillId="0" borderId="17" xfId="0" applyNumberFormat="1" applyBorder="1" applyAlignment="1">
      <alignment horizontal="center" vertical="center"/>
    </xf>
    <xf numFmtId="0" fontId="2" fillId="0" borderId="8" xfId="0" applyFont="1" applyBorder="1"/>
    <xf numFmtId="2" fontId="2" fillId="0" borderId="10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" fillId="0" borderId="7" xfId="0" applyFont="1" applyBorder="1"/>
    <xf numFmtId="0" fontId="2" fillId="3" borderId="0" xfId="0" applyFont="1" applyFill="1" applyAlignment="1">
      <alignment horizontal="left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 vertical="center"/>
    </xf>
    <xf numFmtId="16" fontId="0" fillId="0" borderId="0" xfId="0" applyNumberFormat="1" applyAlignment="1">
      <alignment horizontal="left"/>
    </xf>
    <xf numFmtId="0" fontId="0" fillId="0" borderId="0" xfId="0" applyFont="1"/>
    <xf numFmtId="0" fontId="2" fillId="3" borderId="0" xfId="0" applyFont="1" applyFill="1" applyAlignment="1">
      <alignment horizontal="center" vertical="center"/>
    </xf>
    <xf numFmtId="0" fontId="0" fillId="0" borderId="1" xfId="0" applyBorder="1"/>
    <xf numFmtId="2" fontId="0" fillId="0" borderId="0" xfId="0" applyNumberForma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7</xdr:col>
      <xdr:colOff>971550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40"/>
  <sheetViews>
    <sheetView tabSelected="1" workbookViewId="0" topLeftCell="A1">
      <selection activeCell="L17" sqref="L17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107" t="s">
        <v>39</v>
      </c>
      <c r="B10" s="107"/>
      <c r="C10" s="107"/>
      <c r="D10" s="107"/>
      <c r="E10" s="107"/>
      <c r="F10" s="107"/>
      <c r="G10" s="107"/>
      <c r="H10" s="107"/>
    </row>
    <row r="11" spans="1:8" ht="15.75" customHeight="1">
      <c r="A11" s="8"/>
      <c r="B11" s="8"/>
      <c r="C11" s="8"/>
      <c r="D11" s="8"/>
      <c r="E11" s="8"/>
      <c r="F11" s="8"/>
      <c r="G11" s="8"/>
      <c r="H11" s="8"/>
    </row>
    <row r="12" spans="1:8" ht="15">
      <c r="A12" s="10" t="s">
        <v>40</v>
      </c>
      <c r="B12" s="108" t="s">
        <v>42</v>
      </c>
      <c r="C12" s="108"/>
      <c r="D12" s="108"/>
      <c r="E12" s="108"/>
      <c r="F12" s="108"/>
      <c r="G12" s="108"/>
      <c r="H12" s="108"/>
    </row>
    <row r="13" spans="1:8" ht="15">
      <c r="A13" s="10" t="s">
        <v>41</v>
      </c>
      <c r="B13" s="108" t="s">
        <v>43</v>
      </c>
      <c r="C13" s="108"/>
      <c r="D13" s="108"/>
      <c r="E13" s="108"/>
      <c r="F13" s="108"/>
      <c r="G13" s="108"/>
      <c r="H13" s="108"/>
    </row>
    <row r="14" spans="1:8" ht="15">
      <c r="A14" s="11" t="s">
        <v>44</v>
      </c>
      <c r="B14" s="108" t="s">
        <v>101</v>
      </c>
      <c r="C14" s="108"/>
      <c r="D14" s="108"/>
      <c r="E14" s="108"/>
      <c r="F14" s="108"/>
      <c r="G14" s="108"/>
      <c r="H14" s="108"/>
    </row>
    <row r="15" spans="1:2" ht="15">
      <c r="A15" s="10" t="s">
        <v>45</v>
      </c>
      <c r="B15" s="12">
        <v>0.2338</v>
      </c>
    </row>
    <row r="17" spans="1:8" s="3" customFormat="1" ht="45">
      <c r="A17" s="13" t="s">
        <v>0</v>
      </c>
      <c r="B17" s="17" t="s">
        <v>2</v>
      </c>
      <c r="C17" s="18" t="s">
        <v>3</v>
      </c>
      <c r="D17" s="19" t="s">
        <v>5</v>
      </c>
      <c r="E17" s="17" t="s">
        <v>6</v>
      </c>
      <c r="F17" s="19" t="s">
        <v>7</v>
      </c>
      <c r="G17" s="19" t="s">
        <v>8</v>
      </c>
      <c r="H17" s="17" t="s">
        <v>9</v>
      </c>
    </row>
    <row r="18" spans="1:8" ht="28.5" customHeight="1">
      <c r="A18" s="27" t="s">
        <v>11</v>
      </c>
      <c r="B18" s="98" t="s">
        <v>12</v>
      </c>
      <c r="C18" s="99"/>
      <c r="D18" s="28"/>
      <c r="E18" s="29"/>
      <c r="F18" s="28"/>
      <c r="G18" s="28"/>
      <c r="H18" s="30">
        <f>H19</f>
        <v>4766.144724000001</v>
      </c>
    </row>
    <row r="19" spans="1:8" ht="15">
      <c r="A19" s="14" t="s">
        <v>13</v>
      </c>
      <c r="B19" s="21" t="s">
        <v>4</v>
      </c>
      <c r="C19" s="32" t="s">
        <v>1</v>
      </c>
      <c r="D19" s="20">
        <v>6</v>
      </c>
      <c r="E19" s="21" t="s">
        <v>10</v>
      </c>
      <c r="F19" s="20">
        <v>643.83</v>
      </c>
      <c r="G19" s="20">
        <f>B15*F19+F19</f>
        <v>794.3574540000001</v>
      </c>
      <c r="H19" s="22">
        <f>G19*D19</f>
        <v>4766.144724000001</v>
      </c>
    </row>
    <row r="20" spans="1:8" ht="32.25" customHeight="1">
      <c r="A20" s="27" t="s">
        <v>14</v>
      </c>
      <c r="B20" s="98" t="s">
        <v>15</v>
      </c>
      <c r="C20" s="99"/>
      <c r="D20" s="28"/>
      <c r="E20" s="29"/>
      <c r="F20" s="28"/>
      <c r="G20" s="28"/>
      <c r="H20" s="30">
        <f>SUM(H21:H25)</f>
        <v>304252.083258092</v>
      </c>
    </row>
    <row r="21" spans="1:8" ht="30">
      <c r="A21" s="14" t="s">
        <v>24</v>
      </c>
      <c r="B21" s="33" t="s">
        <v>100</v>
      </c>
      <c r="C21" s="34" t="s">
        <v>29</v>
      </c>
      <c r="D21" s="20">
        <f>D22*0.2</f>
        <v>424.172</v>
      </c>
      <c r="E21" s="21" t="s">
        <v>16</v>
      </c>
      <c r="F21" s="20">
        <f>209.18/1.35</f>
        <v>154.94814814814814</v>
      </c>
      <c r="G21" s="20">
        <f>B15*F21+F21</f>
        <v>191.17502518518518</v>
      </c>
      <c r="H21" s="22">
        <f>G21*D21</f>
        <v>81091.09278285038</v>
      </c>
    </row>
    <row r="22" spans="1:8" ht="15">
      <c r="A22" s="14" t="s">
        <v>25</v>
      </c>
      <c r="B22" s="14" t="s">
        <v>31</v>
      </c>
      <c r="C22" s="35" t="s">
        <v>30</v>
      </c>
      <c r="D22" s="15">
        <f>1765.05+355.81</f>
        <v>2120.86</v>
      </c>
      <c r="E22" s="14" t="s">
        <v>10</v>
      </c>
      <c r="F22" s="14">
        <v>15.29</v>
      </c>
      <c r="G22" s="15">
        <f>B15*F22+F22</f>
        <v>18.864801999999997</v>
      </c>
      <c r="H22" s="16">
        <f>G22*D22</f>
        <v>40009.603969719996</v>
      </c>
    </row>
    <row r="23" spans="1:8" ht="15">
      <c r="A23" s="14" t="s">
        <v>26</v>
      </c>
      <c r="B23" s="14" t="s">
        <v>17</v>
      </c>
      <c r="C23" s="35" t="s">
        <v>18</v>
      </c>
      <c r="D23" s="15">
        <f>D22</f>
        <v>2120.86</v>
      </c>
      <c r="E23" s="14" t="s">
        <v>10</v>
      </c>
      <c r="F23" s="15">
        <v>7.49</v>
      </c>
      <c r="G23" s="15">
        <f>B15*F23+F23</f>
        <v>9.241162000000001</v>
      </c>
      <c r="H23" s="16">
        <f aca="true" t="shared" si="0" ref="H23:H25">G23*D23</f>
        <v>19599.210839320003</v>
      </c>
    </row>
    <row r="24" spans="1:8" ht="30">
      <c r="A24" s="14" t="s">
        <v>27</v>
      </c>
      <c r="B24" s="14" t="s">
        <v>19</v>
      </c>
      <c r="C24" s="36" t="s">
        <v>20</v>
      </c>
      <c r="D24" s="15">
        <f>D23*0.04</f>
        <v>84.8344</v>
      </c>
      <c r="E24" s="14" t="s">
        <v>16</v>
      </c>
      <c r="F24" s="15">
        <v>1557.28</v>
      </c>
      <c r="G24" s="15">
        <f>B15*F24+F24</f>
        <v>1921.372064</v>
      </c>
      <c r="H24" s="16">
        <f t="shared" si="0"/>
        <v>162998.4462262016</v>
      </c>
    </row>
    <row r="25" spans="1:8" ht="30">
      <c r="A25" s="14" t="s">
        <v>28</v>
      </c>
      <c r="B25" s="37" t="s">
        <v>21</v>
      </c>
      <c r="C25" s="36" t="s">
        <v>22</v>
      </c>
      <c r="D25" s="15">
        <v>3</v>
      </c>
      <c r="E25" s="14" t="s">
        <v>23</v>
      </c>
      <c r="F25" s="15">
        <v>149.6</v>
      </c>
      <c r="G25" s="15">
        <f>B15*F25+F25</f>
        <v>184.57648</v>
      </c>
      <c r="H25" s="16">
        <f t="shared" si="0"/>
        <v>553.7294400000001</v>
      </c>
    </row>
    <row r="26" spans="1:8" ht="29.25" customHeight="1">
      <c r="A26" s="27" t="s">
        <v>35</v>
      </c>
      <c r="B26" s="100" t="s">
        <v>34</v>
      </c>
      <c r="C26" s="101"/>
      <c r="D26" s="28"/>
      <c r="E26" s="29"/>
      <c r="F26" s="28"/>
      <c r="G26" s="28"/>
      <c r="H26" s="30">
        <f>H27</f>
        <v>1871.7239520000003</v>
      </c>
    </row>
    <row r="27" spans="1:8" ht="30">
      <c r="A27" s="14" t="s">
        <v>36</v>
      </c>
      <c r="B27" s="21" t="s">
        <v>33</v>
      </c>
      <c r="C27" s="34" t="s">
        <v>32</v>
      </c>
      <c r="D27" s="20">
        <f>15*1*0.15</f>
        <v>2.25</v>
      </c>
      <c r="E27" s="21" t="s">
        <v>16</v>
      </c>
      <c r="F27" s="20">
        <v>674.24</v>
      </c>
      <c r="G27" s="20">
        <f>B15*F27+F27</f>
        <v>831.8773120000001</v>
      </c>
      <c r="H27" s="22">
        <f>G27*D27</f>
        <v>1871.7239520000003</v>
      </c>
    </row>
    <row r="28" spans="1:8" ht="28.5" customHeight="1">
      <c r="A28" s="23" t="s">
        <v>37</v>
      </c>
      <c r="B28" s="102" t="s">
        <v>38</v>
      </c>
      <c r="C28" s="103"/>
      <c r="D28" s="24"/>
      <c r="E28" s="25"/>
      <c r="F28" s="24"/>
      <c r="G28" s="24"/>
      <c r="H28" s="26">
        <f>SUM(H29:H31)</f>
        <v>14475.042148531</v>
      </c>
    </row>
    <row r="29" spans="1:8" ht="15">
      <c r="A29" s="14" t="s">
        <v>47</v>
      </c>
      <c r="B29" s="21" t="s">
        <v>46</v>
      </c>
      <c r="C29" s="32" t="s">
        <v>48</v>
      </c>
      <c r="D29" s="20">
        <f>'MEMORIA CALCULO'!B99</f>
        <v>100.3415</v>
      </c>
      <c r="E29" s="21" t="s">
        <v>10</v>
      </c>
      <c r="F29" s="20">
        <v>33.85</v>
      </c>
      <c r="G29" s="20">
        <f>B15*F29+F29</f>
        <v>41.76413</v>
      </c>
      <c r="H29" s="22">
        <f>D29*G29</f>
        <v>4190.675450395</v>
      </c>
    </row>
    <row r="30" spans="1:8" ht="45">
      <c r="A30" s="14" t="s">
        <v>74</v>
      </c>
      <c r="B30" s="21" t="s">
        <v>72</v>
      </c>
      <c r="C30" s="2" t="s">
        <v>86</v>
      </c>
      <c r="D30" s="20">
        <f>'MEMORIA CALCULO'!B118</f>
        <v>2.106</v>
      </c>
      <c r="E30" s="21" t="s">
        <v>10</v>
      </c>
      <c r="F30" s="20">
        <v>929.42</v>
      </c>
      <c r="G30" s="20">
        <f>B15*F30+F30</f>
        <v>1146.718396</v>
      </c>
      <c r="H30" s="22">
        <f>D30*G30</f>
        <v>2414.9889419759998</v>
      </c>
    </row>
    <row r="31" spans="1:8" ht="15">
      <c r="A31" s="14" t="s">
        <v>75</v>
      </c>
      <c r="B31" s="21" t="s">
        <v>73</v>
      </c>
      <c r="C31" s="96" t="s">
        <v>87</v>
      </c>
      <c r="D31" s="20">
        <f>'MEMORIA CALCULO'!G107</f>
        <v>238.08</v>
      </c>
      <c r="E31" s="21" t="s">
        <v>88</v>
      </c>
      <c r="F31" s="20">
        <v>26.79</v>
      </c>
      <c r="G31" s="20">
        <f>B15*F31+F31</f>
        <v>33.053502</v>
      </c>
      <c r="H31" s="22">
        <f>D31*G31</f>
        <v>7869.377756160001</v>
      </c>
    </row>
    <row r="32" spans="1:8" ht="29.25" customHeight="1">
      <c r="A32" s="104" t="s">
        <v>49</v>
      </c>
      <c r="B32" s="105"/>
      <c r="C32" s="105"/>
      <c r="D32" s="105"/>
      <c r="E32" s="105"/>
      <c r="F32" s="105"/>
      <c r="G32" s="106"/>
      <c r="H32" s="31">
        <f>H28+H26+H20+H18</f>
        <v>325364.994082623</v>
      </c>
    </row>
    <row r="33" ht="15">
      <c r="H33" s="7"/>
    </row>
    <row r="34" ht="15">
      <c r="H34" s="7"/>
    </row>
    <row r="35" spans="4:8" ht="15">
      <c r="D35" s="97" t="s">
        <v>95</v>
      </c>
      <c r="E35" s="97"/>
      <c r="F35" s="97"/>
      <c r="G35" s="97"/>
      <c r="H35" s="97"/>
    </row>
    <row r="36" spans="4:8" ht="15">
      <c r="D36" s="97"/>
      <c r="E36" s="97"/>
      <c r="F36" s="97"/>
      <c r="G36" s="97"/>
      <c r="H36" s="97"/>
    </row>
    <row r="37" spans="4:8" ht="15">
      <c r="D37" s="97" t="s">
        <v>96</v>
      </c>
      <c r="E37" s="97"/>
      <c r="F37" s="97"/>
      <c r="G37" s="97"/>
      <c r="H37" s="97"/>
    </row>
    <row r="38" spans="4:8" ht="15">
      <c r="D38" s="97" t="s">
        <v>98</v>
      </c>
      <c r="E38" s="97"/>
      <c r="F38" s="97"/>
      <c r="G38" s="97"/>
      <c r="H38" s="97"/>
    </row>
    <row r="39" spans="4:8" ht="15">
      <c r="D39" s="97" t="s">
        <v>97</v>
      </c>
      <c r="E39" s="97"/>
      <c r="F39" s="97"/>
      <c r="G39" s="97"/>
      <c r="H39" s="97"/>
    </row>
    <row r="40" spans="4:8" ht="15">
      <c r="D40" s="97" t="s">
        <v>99</v>
      </c>
      <c r="E40" s="97"/>
      <c r="F40" s="97"/>
      <c r="G40" s="97"/>
      <c r="H40" s="97"/>
    </row>
  </sheetData>
  <mergeCells count="15">
    <mergeCell ref="B20:C20"/>
    <mergeCell ref="B26:C26"/>
    <mergeCell ref="B28:C28"/>
    <mergeCell ref="A32:G32"/>
    <mergeCell ref="A10:H10"/>
    <mergeCell ref="B12:H12"/>
    <mergeCell ref="B13:H13"/>
    <mergeCell ref="B14:H14"/>
    <mergeCell ref="B18:C18"/>
    <mergeCell ref="D40:H40"/>
    <mergeCell ref="D35:H35"/>
    <mergeCell ref="D36:H36"/>
    <mergeCell ref="D37:H37"/>
    <mergeCell ref="D38:H38"/>
    <mergeCell ref="D39:H3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8"/>
  <sheetViews>
    <sheetView workbookViewId="0" topLeftCell="A94">
      <selection activeCell="E122" sqref="E122"/>
    </sheetView>
  </sheetViews>
  <sheetFormatPr defaultColWidth="9.140625" defaultRowHeight="15"/>
  <cols>
    <col min="1" max="1" width="13.28125" style="9" customWidth="1"/>
    <col min="2" max="2" width="12.28125" style="1" customWidth="1"/>
    <col min="3" max="3" width="5.28125" style="0" customWidth="1"/>
    <col min="4" max="4" width="11.421875" style="5" customWidth="1"/>
    <col min="5" max="5" width="9.140625" style="4" customWidth="1"/>
    <col min="6" max="6" width="13.57421875" style="5" customWidth="1"/>
    <col min="7" max="7" width="9.57421875" style="5" customWidth="1"/>
    <col min="8" max="8" width="7.28125" style="4" customWidth="1"/>
  </cols>
  <sheetData>
    <row r="2" ht="15">
      <c r="A2" s="9" t="s">
        <v>89</v>
      </c>
    </row>
    <row r="3" spans="1:2" ht="15">
      <c r="A3" s="9">
        <v>2120.86</v>
      </c>
      <c r="B3" s="1" t="s">
        <v>52</v>
      </c>
    </row>
    <row r="5" ht="15">
      <c r="A5" s="9" t="s">
        <v>90</v>
      </c>
    </row>
    <row r="6" spans="1:6" ht="15">
      <c r="A6" s="9">
        <f>A3</f>
        <v>2120.86</v>
      </c>
      <c r="B6" s="1">
        <v>0.2</v>
      </c>
      <c r="C6" t="s">
        <v>91</v>
      </c>
      <c r="E6" s="38">
        <f>A6*B6</f>
        <v>424.172</v>
      </c>
      <c r="F6" s="38" t="s">
        <v>92</v>
      </c>
    </row>
    <row r="7" ht="15">
      <c r="E7" s="5"/>
    </row>
    <row r="8" spans="1:6" ht="15">
      <c r="A8" s="9" t="s">
        <v>93</v>
      </c>
      <c r="B8" s="1">
        <f>A6</f>
        <v>2120.86</v>
      </c>
      <c r="C8">
        <v>0.04</v>
      </c>
      <c r="D8" s="5" t="s">
        <v>91</v>
      </c>
      <c r="E8" s="38">
        <f>B8*C8</f>
        <v>84.8344</v>
      </c>
      <c r="F8" s="38" t="s">
        <v>92</v>
      </c>
    </row>
    <row r="11" spans="3:8" ht="15">
      <c r="C11" s="2"/>
      <c r="H11" s="6"/>
    </row>
    <row r="12" spans="3:8" ht="15">
      <c r="C12" s="2"/>
      <c r="H12" s="6"/>
    </row>
    <row r="13" spans="1:8" ht="15">
      <c r="A13" s="44" t="s">
        <v>68</v>
      </c>
      <c r="C13" s="2"/>
      <c r="E13" s="92">
        <f>E17+F39+F46+F68+A74+H74</f>
        <v>89.6615</v>
      </c>
      <c r="F13" s="92" t="s">
        <v>52</v>
      </c>
      <c r="H13" s="6"/>
    </row>
    <row r="14" ht="15">
      <c r="H14" s="6"/>
    </row>
    <row r="15" spans="1:8" ht="15" customHeight="1">
      <c r="A15" s="45" t="s">
        <v>50</v>
      </c>
      <c r="B15" s="46"/>
      <c r="C15" s="47"/>
      <c r="D15" s="48"/>
      <c r="E15" s="49"/>
      <c r="F15" s="48"/>
      <c r="G15" s="48"/>
      <c r="H15" s="50"/>
    </row>
    <row r="16" spans="1:8" ht="15.75" thickBot="1">
      <c r="A16" s="51"/>
      <c r="B16" s="52"/>
      <c r="C16" s="53"/>
      <c r="D16" s="54"/>
      <c r="E16" s="55"/>
      <c r="F16" s="54"/>
      <c r="G16" s="54"/>
      <c r="H16" s="56"/>
    </row>
    <row r="17" spans="1:8" ht="15.75" thickBot="1">
      <c r="A17" s="51">
        <v>235.8</v>
      </c>
      <c r="B17" s="57" t="s">
        <v>51</v>
      </c>
      <c r="C17" s="58">
        <v>0.2</v>
      </c>
      <c r="D17" s="54" t="s">
        <v>51</v>
      </c>
      <c r="E17" s="42">
        <f>A17*C17</f>
        <v>47.160000000000004</v>
      </c>
      <c r="F17" s="41" t="s">
        <v>52</v>
      </c>
      <c r="G17" s="54"/>
      <c r="H17" s="59"/>
    </row>
    <row r="18" spans="1:8" ht="15">
      <c r="A18" s="60"/>
      <c r="B18" s="61"/>
      <c r="C18" s="62"/>
      <c r="D18" s="63"/>
      <c r="E18" s="64"/>
      <c r="F18" s="63"/>
      <c r="G18" s="63"/>
      <c r="H18" s="65"/>
    </row>
    <row r="20" spans="1:9" ht="15">
      <c r="A20" s="45" t="s">
        <v>53</v>
      </c>
      <c r="B20" s="46"/>
      <c r="C20" s="66"/>
      <c r="D20" s="48"/>
      <c r="E20" s="49"/>
      <c r="F20" s="48"/>
      <c r="G20" s="48"/>
      <c r="H20" s="49"/>
      <c r="I20" s="67"/>
    </row>
    <row r="21" spans="1:9" ht="15">
      <c r="A21" s="51"/>
      <c r="B21" s="57"/>
      <c r="C21" s="58"/>
      <c r="D21" s="54"/>
      <c r="E21" s="55"/>
      <c r="F21" s="54"/>
      <c r="G21" s="54"/>
      <c r="H21" s="55"/>
      <c r="I21" s="68"/>
    </row>
    <row r="22" spans="1:9" ht="15">
      <c r="A22" s="69" t="s">
        <v>54</v>
      </c>
      <c r="B22" s="57"/>
      <c r="C22" s="58"/>
      <c r="D22" s="54"/>
      <c r="E22" s="55"/>
      <c r="F22" s="54"/>
      <c r="G22" s="70"/>
      <c r="H22" s="71"/>
      <c r="I22" s="68"/>
    </row>
    <row r="23" spans="1:9" ht="15">
      <c r="A23" s="51" t="s">
        <v>55</v>
      </c>
      <c r="B23" s="57">
        <v>113.65</v>
      </c>
      <c r="C23" s="58" t="s">
        <v>51</v>
      </c>
      <c r="D23" s="54"/>
      <c r="E23" s="55">
        <f>B23+B24+B25+B26</f>
        <v>175.95000000000002</v>
      </c>
      <c r="F23" s="54" t="s">
        <v>59</v>
      </c>
      <c r="G23" s="70">
        <f>E23/2</f>
        <v>87.97500000000001</v>
      </c>
      <c r="H23" s="71" t="s">
        <v>51</v>
      </c>
      <c r="I23" s="68"/>
    </row>
    <row r="24" spans="1:9" ht="15">
      <c r="A24" s="51" t="s">
        <v>56</v>
      </c>
      <c r="B24" s="57">
        <v>15.7</v>
      </c>
      <c r="C24" s="58" t="s">
        <v>51</v>
      </c>
      <c r="D24" s="54"/>
      <c r="E24" s="55"/>
      <c r="F24" s="54"/>
      <c r="G24" s="54"/>
      <c r="H24" s="55"/>
      <c r="I24" s="68"/>
    </row>
    <row r="25" spans="1:9" ht="15">
      <c r="A25" s="51" t="s">
        <v>57</v>
      </c>
      <c r="B25" s="57">
        <v>22.3</v>
      </c>
      <c r="C25" s="58" t="s">
        <v>51</v>
      </c>
      <c r="D25" s="54"/>
      <c r="E25" s="55"/>
      <c r="F25" s="54"/>
      <c r="G25" s="54"/>
      <c r="H25" s="55"/>
      <c r="I25" s="68"/>
    </row>
    <row r="26" spans="1:9" ht="15">
      <c r="A26" s="51" t="s">
        <v>58</v>
      </c>
      <c r="B26" s="57">
        <v>24.3</v>
      </c>
      <c r="C26" s="58" t="s">
        <v>51</v>
      </c>
      <c r="D26" s="54"/>
      <c r="E26" s="55"/>
      <c r="F26" s="54"/>
      <c r="G26" s="54"/>
      <c r="H26" s="55"/>
      <c r="I26" s="68"/>
    </row>
    <row r="27" spans="1:9" ht="15">
      <c r="A27" s="51" t="s">
        <v>60</v>
      </c>
      <c r="B27" s="57">
        <v>2.2</v>
      </c>
      <c r="C27" s="58">
        <v>8</v>
      </c>
      <c r="D27" s="54">
        <f>B27*C27</f>
        <v>17.6</v>
      </c>
      <c r="E27" s="55" t="s">
        <v>51</v>
      </c>
      <c r="F27" s="54"/>
      <c r="G27" s="54"/>
      <c r="H27" s="55"/>
      <c r="I27" s="68"/>
    </row>
    <row r="28" spans="1:9" ht="15">
      <c r="A28" s="51"/>
      <c r="B28" s="57"/>
      <c r="C28" s="58"/>
      <c r="D28" s="54"/>
      <c r="E28" s="55"/>
      <c r="F28" s="54"/>
      <c r="G28" s="54"/>
      <c r="H28" s="55"/>
      <c r="I28" s="68"/>
    </row>
    <row r="29" spans="1:9" ht="15">
      <c r="A29" s="51" t="s">
        <v>61</v>
      </c>
      <c r="B29" s="72">
        <f>D27+G23</f>
        <v>105.57500000000002</v>
      </c>
      <c r="C29" s="73" t="s">
        <v>51</v>
      </c>
      <c r="D29" s="54"/>
      <c r="E29" s="55"/>
      <c r="F29" s="54"/>
      <c r="G29" s="54"/>
      <c r="H29" s="55"/>
      <c r="I29" s="68"/>
    </row>
    <row r="30" spans="1:9" ht="15">
      <c r="A30" s="51"/>
      <c r="B30" s="57"/>
      <c r="C30" s="58"/>
      <c r="D30" s="54"/>
      <c r="E30" s="55"/>
      <c r="F30" s="54"/>
      <c r="G30" s="54"/>
      <c r="H30" s="55"/>
      <c r="I30" s="68"/>
    </row>
    <row r="31" spans="1:9" ht="15">
      <c r="A31" s="69" t="s">
        <v>62</v>
      </c>
      <c r="B31" s="57"/>
      <c r="C31" s="58"/>
      <c r="D31" s="54"/>
      <c r="E31" s="55"/>
      <c r="F31" s="54"/>
      <c r="G31" s="54"/>
      <c r="H31" s="55"/>
      <c r="I31" s="68"/>
    </row>
    <row r="32" spans="1:9" ht="15">
      <c r="A32" s="51" t="s">
        <v>55</v>
      </c>
      <c r="B32" s="57">
        <v>10.35</v>
      </c>
      <c r="C32" s="58" t="s">
        <v>51</v>
      </c>
      <c r="D32" s="54"/>
      <c r="E32" s="55"/>
      <c r="F32" s="54"/>
      <c r="G32" s="54"/>
      <c r="H32" s="55"/>
      <c r="I32" s="68"/>
    </row>
    <row r="33" spans="1:9" ht="15">
      <c r="A33" s="51" t="s">
        <v>56</v>
      </c>
      <c r="B33" s="57">
        <v>5.4</v>
      </c>
      <c r="C33" s="58" t="s">
        <v>51</v>
      </c>
      <c r="D33" s="54"/>
      <c r="E33" s="55"/>
      <c r="F33" s="54"/>
      <c r="G33" s="54"/>
      <c r="H33" s="55"/>
      <c r="I33" s="68"/>
    </row>
    <row r="34" spans="1:9" ht="15">
      <c r="A34" s="51" t="s">
        <v>57</v>
      </c>
      <c r="B34" s="57">
        <v>5.4</v>
      </c>
      <c r="C34" s="58" t="s">
        <v>51</v>
      </c>
      <c r="D34" s="54"/>
      <c r="E34" s="55"/>
      <c r="F34" s="54"/>
      <c r="G34" s="54"/>
      <c r="H34" s="55"/>
      <c r="I34" s="68"/>
    </row>
    <row r="35" spans="1:9" ht="15">
      <c r="A35" s="51" t="s">
        <v>60</v>
      </c>
      <c r="B35" s="57">
        <v>2.2</v>
      </c>
      <c r="C35" s="58">
        <v>6</v>
      </c>
      <c r="D35" s="54">
        <f>B35*C35</f>
        <v>13.200000000000001</v>
      </c>
      <c r="E35" s="55" t="s">
        <v>51</v>
      </c>
      <c r="F35" s="54"/>
      <c r="G35" s="54"/>
      <c r="H35" s="55"/>
      <c r="I35" s="68"/>
    </row>
    <row r="36" spans="1:9" ht="15">
      <c r="A36" s="51"/>
      <c r="B36" s="57"/>
      <c r="C36" s="58"/>
      <c r="D36" s="54"/>
      <c r="E36" s="55"/>
      <c r="F36" s="54"/>
      <c r="G36" s="54"/>
      <c r="H36" s="55"/>
      <c r="I36" s="68"/>
    </row>
    <row r="37" spans="1:9" ht="15">
      <c r="A37" s="51"/>
      <c r="B37" s="72">
        <f>B32+B33+B34+D35</f>
        <v>34.35</v>
      </c>
      <c r="C37" s="73" t="s">
        <v>51</v>
      </c>
      <c r="D37" s="54"/>
      <c r="E37" s="55"/>
      <c r="F37" s="54"/>
      <c r="G37" s="54"/>
      <c r="H37" s="55"/>
      <c r="I37" s="68"/>
    </row>
    <row r="38" spans="1:9" ht="15.75" thickBot="1">
      <c r="A38" s="51"/>
      <c r="B38" s="57"/>
      <c r="C38" s="58"/>
      <c r="D38" s="54"/>
      <c r="E38" s="55"/>
      <c r="F38" s="54"/>
      <c r="G38" s="54"/>
      <c r="H38" s="55"/>
      <c r="I38" s="68"/>
    </row>
    <row r="39" spans="1:9" ht="15.75" thickBot="1">
      <c r="A39" s="51" t="s">
        <v>63</v>
      </c>
      <c r="B39" s="74">
        <f>B37+B29</f>
        <v>139.925</v>
      </c>
      <c r="C39" s="58" t="s">
        <v>51</v>
      </c>
      <c r="D39" s="54">
        <v>0.1</v>
      </c>
      <c r="E39" s="55" t="s">
        <v>51</v>
      </c>
      <c r="F39" s="40">
        <f>B39*D39</f>
        <v>13.992500000000001</v>
      </c>
      <c r="G39" s="41" t="s">
        <v>52</v>
      </c>
      <c r="H39" s="55"/>
      <c r="I39" s="68"/>
    </row>
    <row r="40" spans="1:9" ht="15">
      <c r="A40" s="60"/>
      <c r="B40" s="61"/>
      <c r="C40" s="62"/>
      <c r="D40" s="63"/>
      <c r="E40" s="64"/>
      <c r="F40" s="63"/>
      <c r="G40" s="63"/>
      <c r="H40" s="64"/>
      <c r="I40" s="75"/>
    </row>
    <row r="42" spans="1:8" ht="15">
      <c r="A42" s="45" t="s">
        <v>64</v>
      </c>
      <c r="B42" s="46">
        <f>SUM(A43:A58)</f>
        <v>27.530000000000005</v>
      </c>
      <c r="C42" s="66" t="s">
        <v>51</v>
      </c>
      <c r="D42" s="48">
        <v>0.4</v>
      </c>
      <c r="E42" s="49" t="s">
        <v>51</v>
      </c>
      <c r="F42" s="48">
        <f>B42*D42</f>
        <v>11.012000000000002</v>
      </c>
      <c r="G42" s="48" t="s">
        <v>52</v>
      </c>
      <c r="H42" s="76"/>
    </row>
    <row r="43" spans="1:8" ht="15">
      <c r="A43" s="51">
        <v>2.68</v>
      </c>
      <c r="B43" s="57">
        <v>35.25</v>
      </c>
      <c r="C43" s="58" t="s">
        <v>51</v>
      </c>
      <c r="D43" s="54">
        <v>0.1</v>
      </c>
      <c r="E43" s="55" t="s">
        <v>51</v>
      </c>
      <c r="F43" s="54">
        <f>B43*D43</f>
        <v>3.5250000000000004</v>
      </c>
      <c r="G43" s="54" t="s">
        <v>52</v>
      </c>
      <c r="H43" s="59"/>
    </row>
    <row r="44" spans="1:8" ht="15">
      <c r="A44" s="51">
        <v>2.56</v>
      </c>
      <c r="B44" s="57">
        <v>2.2</v>
      </c>
      <c r="C44" s="58" t="s">
        <v>51</v>
      </c>
      <c r="D44" s="54">
        <v>0.1</v>
      </c>
      <c r="E44" s="55" t="s">
        <v>51</v>
      </c>
      <c r="F44" s="54">
        <f>B44*D44</f>
        <v>0.22000000000000003</v>
      </c>
      <c r="G44" s="54" t="s">
        <v>52</v>
      </c>
      <c r="H44" s="59"/>
    </row>
    <row r="45" spans="1:8" ht="15.75" thickBot="1">
      <c r="A45" s="51">
        <v>2.52</v>
      </c>
      <c r="B45" s="57"/>
      <c r="C45" s="58"/>
      <c r="D45" s="54"/>
      <c r="E45" s="55"/>
      <c r="F45" s="54"/>
      <c r="G45" s="54"/>
      <c r="H45" s="59"/>
    </row>
    <row r="46" spans="1:8" ht="15.75" thickBot="1">
      <c r="A46" s="51">
        <v>2.48</v>
      </c>
      <c r="B46" s="57"/>
      <c r="C46" s="58"/>
      <c r="D46" s="54"/>
      <c r="E46" s="77" t="s">
        <v>63</v>
      </c>
      <c r="F46" s="40">
        <f>F42+F43+F44</f>
        <v>14.757000000000003</v>
      </c>
      <c r="G46" s="41" t="s">
        <v>52</v>
      </c>
      <c r="H46" s="59"/>
    </row>
    <row r="47" spans="1:8" ht="15">
      <c r="A47" s="51">
        <v>2.33</v>
      </c>
      <c r="B47" s="57"/>
      <c r="C47" s="58"/>
      <c r="D47" s="54"/>
      <c r="E47" s="55"/>
      <c r="F47" s="54"/>
      <c r="G47" s="54"/>
      <c r="H47" s="59"/>
    </row>
    <row r="48" spans="1:8" ht="15">
      <c r="A48" s="51">
        <v>2.18</v>
      </c>
      <c r="B48" s="57"/>
      <c r="C48" s="58"/>
      <c r="D48" s="54"/>
      <c r="E48" s="55"/>
      <c r="F48" s="54"/>
      <c r="G48" s="54"/>
      <c r="H48" s="59"/>
    </row>
    <row r="49" spans="1:8" ht="15">
      <c r="A49" s="51">
        <v>2.1</v>
      </c>
      <c r="B49" s="57"/>
      <c r="C49" s="58"/>
      <c r="D49" s="54"/>
      <c r="E49" s="55"/>
      <c r="F49" s="54"/>
      <c r="G49" s="54"/>
      <c r="H49" s="59"/>
    </row>
    <row r="50" spans="1:8" ht="15">
      <c r="A50" s="51">
        <v>2</v>
      </c>
      <c r="B50" s="57"/>
      <c r="C50" s="58"/>
      <c r="D50" s="54"/>
      <c r="E50" s="55"/>
      <c r="F50" s="54"/>
      <c r="G50" s="54"/>
      <c r="H50" s="59"/>
    </row>
    <row r="51" spans="1:8" ht="15">
      <c r="A51" s="51">
        <v>1.74</v>
      </c>
      <c r="B51" s="57"/>
      <c r="C51" s="58"/>
      <c r="D51" s="54"/>
      <c r="E51" s="55"/>
      <c r="F51" s="54"/>
      <c r="G51" s="54"/>
      <c r="H51" s="59"/>
    </row>
    <row r="52" spans="1:8" ht="15">
      <c r="A52" s="51">
        <v>1.6</v>
      </c>
      <c r="B52" s="57"/>
      <c r="C52" s="58"/>
      <c r="D52" s="54"/>
      <c r="E52" s="55"/>
      <c r="F52" s="54"/>
      <c r="G52" s="54"/>
      <c r="H52" s="59"/>
    </row>
    <row r="53" spans="1:8" ht="15">
      <c r="A53" s="51">
        <v>1.37</v>
      </c>
      <c r="B53" s="57"/>
      <c r="C53" s="58"/>
      <c r="D53" s="54"/>
      <c r="E53" s="55"/>
      <c r="F53" s="54"/>
      <c r="G53" s="54"/>
      <c r="H53" s="59"/>
    </row>
    <row r="54" spans="1:8" ht="15">
      <c r="A54" s="51">
        <v>1.16</v>
      </c>
      <c r="B54" s="57"/>
      <c r="C54" s="58"/>
      <c r="D54" s="54"/>
      <c r="E54" s="55"/>
      <c r="F54" s="54"/>
      <c r="G54" s="54"/>
      <c r="H54" s="59"/>
    </row>
    <row r="55" spans="1:8" ht="15">
      <c r="A55" s="51">
        <v>1.03</v>
      </c>
      <c r="B55" s="57"/>
      <c r="C55" s="58"/>
      <c r="D55" s="54"/>
      <c r="E55" s="55"/>
      <c r="F55" s="54"/>
      <c r="G55" s="54"/>
      <c r="H55" s="59"/>
    </row>
    <row r="56" spans="1:8" ht="15">
      <c r="A56" s="51">
        <v>0.81</v>
      </c>
      <c r="B56" s="57"/>
      <c r="C56" s="58"/>
      <c r="D56" s="54"/>
      <c r="E56" s="55"/>
      <c r="F56" s="54"/>
      <c r="G56" s="54"/>
      <c r="H56" s="59"/>
    </row>
    <row r="57" spans="1:8" ht="15">
      <c r="A57" s="51">
        <v>0.6</v>
      </c>
      <c r="B57" s="57"/>
      <c r="C57" s="58"/>
      <c r="D57" s="54"/>
      <c r="E57" s="55"/>
      <c r="F57" s="54"/>
      <c r="G57" s="54"/>
      <c r="H57" s="59"/>
    </row>
    <row r="58" spans="1:8" ht="15">
      <c r="A58" s="60">
        <v>0.37</v>
      </c>
      <c r="B58" s="61"/>
      <c r="C58" s="62"/>
      <c r="D58" s="63"/>
      <c r="E58" s="64"/>
      <c r="F58" s="63"/>
      <c r="G58" s="63"/>
      <c r="H58" s="78"/>
    </row>
    <row r="60" spans="1:8" ht="15">
      <c r="A60" s="45" t="s">
        <v>65</v>
      </c>
      <c r="B60" s="46">
        <f>A61+A62+A63</f>
        <v>21.9</v>
      </c>
      <c r="C60" s="66" t="s">
        <v>51</v>
      </c>
      <c r="D60" s="48">
        <v>0.2</v>
      </c>
      <c r="E60" s="49" t="s">
        <v>51</v>
      </c>
      <c r="F60" s="48">
        <f>B60*D60</f>
        <v>4.38</v>
      </c>
      <c r="G60" s="48" t="s">
        <v>52</v>
      </c>
      <c r="H60" s="76"/>
    </row>
    <row r="61" spans="1:8" ht="15">
      <c r="A61" s="51">
        <v>9.3</v>
      </c>
      <c r="B61" s="57"/>
      <c r="C61" s="58"/>
      <c r="D61" s="54"/>
      <c r="E61" s="55"/>
      <c r="F61" s="54"/>
      <c r="G61" s="54"/>
      <c r="H61" s="59"/>
    </row>
    <row r="62" spans="1:8" ht="15">
      <c r="A62" s="51">
        <v>9.1</v>
      </c>
      <c r="B62" s="57"/>
      <c r="C62" s="58"/>
      <c r="D62" s="54"/>
      <c r="E62" s="55"/>
      <c r="F62" s="54"/>
      <c r="G62" s="54"/>
      <c r="H62" s="59"/>
    </row>
    <row r="63" spans="1:8" ht="15">
      <c r="A63" s="51">
        <v>3.5</v>
      </c>
      <c r="B63" s="57"/>
      <c r="C63" s="58"/>
      <c r="D63" s="54"/>
      <c r="E63" s="55"/>
      <c r="F63" s="54"/>
      <c r="G63" s="54"/>
      <c r="H63" s="59"/>
    </row>
    <row r="64" spans="1:8" ht="15">
      <c r="A64" s="51"/>
      <c r="B64" s="57"/>
      <c r="C64" s="58"/>
      <c r="D64" s="54"/>
      <c r="E64" s="55"/>
      <c r="F64" s="54"/>
      <c r="G64" s="54"/>
      <c r="H64" s="59"/>
    </row>
    <row r="65" spans="1:8" ht="15">
      <c r="A65" s="51">
        <v>0.94</v>
      </c>
      <c r="B65" s="57">
        <f>SUM(A65:A69)</f>
        <v>9.430000000000001</v>
      </c>
      <c r="C65" s="58" t="s">
        <v>51</v>
      </c>
      <c r="D65" s="54">
        <v>0.4</v>
      </c>
      <c r="E65" s="55" t="s">
        <v>51</v>
      </c>
      <c r="F65" s="54">
        <f>B65*D65</f>
        <v>3.7720000000000007</v>
      </c>
      <c r="G65" s="54" t="s">
        <v>52</v>
      </c>
      <c r="H65" s="59"/>
    </row>
    <row r="66" spans="1:8" ht="15">
      <c r="A66" s="51">
        <v>1.76</v>
      </c>
      <c r="B66" s="57"/>
      <c r="C66" s="58"/>
      <c r="D66" s="54"/>
      <c r="E66" s="55"/>
      <c r="F66" s="54"/>
      <c r="G66" s="54"/>
      <c r="H66" s="59"/>
    </row>
    <row r="67" spans="1:8" ht="15.75" thickBot="1">
      <c r="A67" s="51">
        <v>2.6</v>
      </c>
      <c r="B67" s="57"/>
      <c r="C67" s="58"/>
      <c r="D67" s="54"/>
      <c r="E67" s="55"/>
      <c r="F67" s="54"/>
      <c r="G67" s="54"/>
      <c r="H67" s="59"/>
    </row>
    <row r="68" spans="1:8" ht="15.75" thickBot="1">
      <c r="A68" s="51">
        <v>3.33</v>
      </c>
      <c r="B68" s="57"/>
      <c r="C68" s="58"/>
      <c r="D68" s="54"/>
      <c r="E68" s="42" t="s">
        <v>63</v>
      </c>
      <c r="F68" s="43">
        <f>F65+F60</f>
        <v>8.152000000000001</v>
      </c>
      <c r="G68" s="41" t="s">
        <v>52</v>
      </c>
      <c r="H68" s="59"/>
    </row>
    <row r="69" spans="1:8" ht="15">
      <c r="A69" s="51">
        <v>0.8</v>
      </c>
      <c r="B69" s="57"/>
      <c r="C69" s="58"/>
      <c r="D69" s="54"/>
      <c r="E69" s="55"/>
      <c r="F69" s="54"/>
      <c r="G69" s="54"/>
      <c r="H69" s="59"/>
    </row>
    <row r="70" spans="1:8" ht="15">
      <c r="A70" s="60"/>
      <c r="B70" s="61"/>
      <c r="C70" s="62"/>
      <c r="D70" s="63"/>
      <c r="E70" s="64"/>
      <c r="F70" s="63"/>
      <c r="G70" s="63"/>
      <c r="H70" s="78"/>
    </row>
    <row r="72" spans="1:10" ht="15">
      <c r="A72" s="45" t="s">
        <v>66</v>
      </c>
      <c r="B72" s="46"/>
      <c r="C72" s="66"/>
      <c r="D72" s="80"/>
      <c r="F72" s="85" t="s">
        <v>67</v>
      </c>
      <c r="G72" s="48"/>
      <c r="H72" s="49"/>
      <c r="I72" s="66"/>
      <c r="J72" s="67"/>
    </row>
    <row r="73" spans="1:10" ht="15.75" thickBot="1">
      <c r="A73" s="51"/>
      <c r="B73" s="57"/>
      <c r="C73" s="58"/>
      <c r="D73" s="81"/>
      <c r="F73" s="86"/>
      <c r="G73" s="54"/>
      <c r="H73" s="55"/>
      <c r="I73" s="58"/>
      <c r="J73" s="68"/>
    </row>
    <row r="74" spans="1:10" ht="15.75" thickBot="1">
      <c r="A74" s="82">
        <v>1.6</v>
      </c>
      <c r="B74" s="79" t="s">
        <v>52</v>
      </c>
      <c r="C74" s="58"/>
      <c r="D74" s="81"/>
      <c r="F74" s="86">
        <v>10</v>
      </c>
      <c r="G74" s="54">
        <v>0.4</v>
      </c>
      <c r="H74" s="42">
        <f>F74*G74</f>
        <v>4</v>
      </c>
      <c r="I74" s="84" t="s">
        <v>52</v>
      </c>
      <c r="J74" s="68"/>
    </row>
    <row r="75" spans="1:10" ht="15">
      <c r="A75" s="51"/>
      <c r="B75" s="57"/>
      <c r="C75" s="58"/>
      <c r="D75" s="81"/>
      <c r="F75" s="86"/>
      <c r="G75" s="54"/>
      <c r="H75" s="55"/>
      <c r="I75" s="58"/>
      <c r="J75" s="68"/>
    </row>
    <row r="76" spans="1:10" ht="15">
      <c r="A76" s="60"/>
      <c r="B76" s="61"/>
      <c r="C76" s="62"/>
      <c r="D76" s="83"/>
      <c r="F76" s="87"/>
      <c r="G76" s="63"/>
      <c r="H76" s="64"/>
      <c r="I76" s="62"/>
      <c r="J76" s="75"/>
    </row>
    <row r="79" spans="1:7" ht="15">
      <c r="A79" s="44" t="s">
        <v>69</v>
      </c>
      <c r="F79" s="92">
        <f>C82+F86+E96</f>
        <v>10.68</v>
      </c>
      <c r="G79" s="92" t="s">
        <v>52</v>
      </c>
    </row>
    <row r="81" spans="1:5" ht="15.75" thickBot="1">
      <c r="A81" s="45" t="s">
        <v>67</v>
      </c>
      <c r="B81" s="46"/>
      <c r="C81" s="66"/>
      <c r="D81" s="48"/>
      <c r="E81" s="76"/>
    </row>
    <row r="82" spans="1:5" ht="15.75" thickBot="1">
      <c r="A82" s="51">
        <v>8</v>
      </c>
      <c r="B82" s="57">
        <v>0.4</v>
      </c>
      <c r="C82" s="88">
        <f>A82*B82</f>
        <v>3.2</v>
      </c>
      <c r="D82" s="41" t="s">
        <v>52</v>
      </c>
      <c r="E82" s="59"/>
    </row>
    <row r="83" spans="1:5" ht="15">
      <c r="A83" s="60"/>
      <c r="B83" s="61"/>
      <c r="C83" s="62"/>
      <c r="D83" s="63"/>
      <c r="E83" s="78"/>
    </row>
    <row r="85" ht="15.75" thickBot="1"/>
    <row r="86" spans="1:7" ht="15.75" thickBot="1">
      <c r="A86" s="45" t="s">
        <v>70</v>
      </c>
      <c r="B86" s="46"/>
      <c r="C86" s="66">
        <f>A87+A88+A89+A90+A91+A92</f>
        <v>14</v>
      </c>
      <c r="D86" s="48" t="s">
        <v>51</v>
      </c>
      <c r="E86" s="49">
        <v>0.2</v>
      </c>
      <c r="F86" s="40">
        <f>C86*E86</f>
        <v>2.8000000000000003</v>
      </c>
      <c r="G86" s="41" t="s">
        <v>52</v>
      </c>
    </row>
    <row r="87" spans="1:7" ht="15">
      <c r="A87" s="69">
        <v>3</v>
      </c>
      <c r="B87" s="57"/>
      <c r="C87" s="58"/>
      <c r="D87" s="54"/>
      <c r="E87" s="55"/>
      <c r="F87" s="54"/>
      <c r="G87" s="81"/>
    </row>
    <row r="88" spans="1:7" ht="15">
      <c r="A88" s="51">
        <v>3</v>
      </c>
      <c r="B88" s="57"/>
      <c r="C88" s="58"/>
      <c r="D88" s="54"/>
      <c r="E88" s="55"/>
      <c r="F88" s="54"/>
      <c r="G88" s="81"/>
    </row>
    <row r="89" spans="1:7" ht="15">
      <c r="A89" s="51">
        <v>2</v>
      </c>
      <c r="B89" s="57"/>
      <c r="C89" s="58"/>
      <c r="D89" s="54"/>
      <c r="E89" s="55"/>
      <c r="F89" s="54"/>
      <c r="G89" s="81"/>
    </row>
    <row r="90" spans="1:7" ht="15">
      <c r="A90" s="51">
        <v>2</v>
      </c>
      <c r="B90" s="57"/>
      <c r="C90" s="58"/>
      <c r="D90" s="54"/>
      <c r="E90" s="55"/>
      <c r="F90" s="54"/>
      <c r="G90" s="81"/>
    </row>
    <row r="91" spans="1:7" ht="15">
      <c r="A91" s="51">
        <v>2</v>
      </c>
      <c r="B91" s="57"/>
      <c r="C91" s="58"/>
      <c r="D91" s="54"/>
      <c r="E91" s="55"/>
      <c r="F91" s="54"/>
      <c r="G91" s="81"/>
    </row>
    <row r="92" spans="1:7" ht="15">
      <c r="A92" s="60">
        <v>2</v>
      </c>
      <c r="B92" s="61"/>
      <c r="C92" s="62"/>
      <c r="D92" s="63"/>
      <c r="E92" s="64"/>
      <c r="F92" s="63"/>
      <c r="G92" s="83"/>
    </row>
    <row r="95" spans="1:7" ht="15.75" thickBot="1">
      <c r="A95" s="45" t="s">
        <v>71</v>
      </c>
      <c r="B95" s="46"/>
      <c r="C95" s="66"/>
      <c r="D95" s="48"/>
      <c r="E95" s="49"/>
      <c r="F95" s="48"/>
      <c r="G95" s="80"/>
    </row>
    <row r="96" spans="1:7" ht="15.75" thickBot="1">
      <c r="A96" s="51">
        <v>2.4</v>
      </c>
      <c r="B96" s="57">
        <v>1.95</v>
      </c>
      <c r="C96" s="58"/>
      <c r="D96" s="54"/>
      <c r="E96" s="42">
        <f>A96*B96</f>
        <v>4.68</v>
      </c>
      <c r="F96" s="41" t="s">
        <v>52</v>
      </c>
      <c r="G96" s="81"/>
    </row>
    <row r="97" spans="1:7" ht="15">
      <c r="A97" s="60"/>
      <c r="B97" s="61"/>
      <c r="C97" s="62"/>
      <c r="D97" s="63"/>
      <c r="E97" s="64"/>
      <c r="F97" s="63"/>
      <c r="G97" s="83"/>
    </row>
    <row r="99" spans="1:3" ht="15">
      <c r="A99" s="89" t="s">
        <v>63</v>
      </c>
      <c r="B99" s="90">
        <f>F79+E13</f>
        <v>100.3415</v>
      </c>
      <c r="C99" s="91" t="s">
        <v>52</v>
      </c>
    </row>
    <row r="103" ht="15">
      <c r="A103" s="44" t="s">
        <v>76</v>
      </c>
    </row>
    <row r="105" ht="15">
      <c r="A105" s="44" t="s">
        <v>77</v>
      </c>
    </row>
    <row r="106" ht="15">
      <c r="A106" s="93" t="s">
        <v>78</v>
      </c>
    </row>
    <row r="107" spans="1:8" ht="15">
      <c r="A107" s="9" t="s">
        <v>79</v>
      </c>
      <c r="C107" s="94">
        <v>4</v>
      </c>
      <c r="D107" s="39" t="s">
        <v>84</v>
      </c>
      <c r="E107" s="4">
        <v>59.52</v>
      </c>
      <c r="F107" s="5" t="s">
        <v>85</v>
      </c>
      <c r="G107" s="92">
        <f>C107*E107</f>
        <v>238.08</v>
      </c>
      <c r="H107" s="95" t="s">
        <v>85</v>
      </c>
    </row>
    <row r="109" ht="15">
      <c r="A109" s="44" t="s">
        <v>80</v>
      </c>
    </row>
    <row r="110" ht="15">
      <c r="A110" s="9" t="s">
        <v>78</v>
      </c>
    </row>
    <row r="111" spans="1:7" ht="15">
      <c r="A111" s="9" t="s">
        <v>71</v>
      </c>
      <c r="F111" s="5" t="s">
        <v>83</v>
      </c>
      <c r="G111" s="5">
        <v>0.31</v>
      </c>
    </row>
    <row r="112" spans="1:7" ht="15">
      <c r="A112" s="9" t="s">
        <v>81</v>
      </c>
      <c r="C112" t="s">
        <v>82</v>
      </c>
      <c r="D112" s="5">
        <v>0.5</v>
      </c>
      <c r="E112" s="4" t="s">
        <v>51</v>
      </c>
      <c r="F112" s="5" t="s">
        <v>83</v>
      </c>
      <c r="G112" s="5">
        <v>0.196</v>
      </c>
    </row>
    <row r="113" spans="6:8" ht="15">
      <c r="F113" s="38" t="s">
        <v>63</v>
      </c>
      <c r="G113" s="38">
        <f>G112+G111</f>
        <v>0.506</v>
      </c>
      <c r="H113" s="8" t="s">
        <v>52</v>
      </c>
    </row>
    <row r="115" ht="15">
      <c r="A115" s="9" t="s">
        <v>79</v>
      </c>
    </row>
    <row r="116" spans="1:8" ht="15">
      <c r="A116" s="9" t="s">
        <v>81</v>
      </c>
      <c r="D116" s="5">
        <v>0.8</v>
      </c>
      <c r="E116" s="4">
        <v>0.5</v>
      </c>
      <c r="F116" s="5">
        <v>4</v>
      </c>
      <c r="G116" s="38">
        <f>D116*E116*F116</f>
        <v>1.6</v>
      </c>
      <c r="H116" s="8" t="s">
        <v>10</v>
      </c>
    </row>
    <row r="118" spans="1:3" ht="15">
      <c r="A118" s="89" t="s">
        <v>63</v>
      </c>
      <c r="B118" s="90">
        <f>G116+G113</f>
        <v>2.106</v>
      </c>
      <c r="C118" s="91" t="s">
        <v>94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dcterms:created xsi:type="dcterms:W3CDTF">2022-03-31T13:26:06Z</dcterms:created>
  <dcterms:modified xsi:type="dcterms:W3CDTF">2022-06-24T10:57:34Z</dcterms:modified>
  <cp:category/>
  <cp:version/>
  <cp:contentType/>
  <cp:contentStatus/>
</cp:coreProperties>
</file>