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NÃO DESONERADO" sheetId="2" r:id="rId1"/>
    <sheet name=" DESONERADO" sheetId="5" r:id="rId2"/>
  </sheets>
  <definedNames>
    <definedName name="_xlnm.Print_Area" localSheetId="1">' DESONERADO'!$A$1:$H$45</definedName>
    <definedName name="_xlnm.Print_Area" localSheetId="0">'NÃO DESONERADO'!$A$1:$H$50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<sst xmlns="http://schemas.openxmlformats.org/spreadsheetml/2006/main" count="168" uniqueCount="68">
  <si>
    <t>Discriminação dos serviços do Orçamento</t>
  </si>
  <si>
    <t>Unid</t>
  </si>
  <si>
    <t>Qtdes</t>
  </si>
  <si>
    <t>Preço</t>
  </si>
  <si>
    <t>1.1</t>
  </si>
  <si>
    <t>m²</t>
  </si>
  <si>
    <t>1.2</t>
  </si>
  <si>
    <t>m³</t>
  </si>
  <si>
    <t>TRANSPORTE COM CAMINHÃO BASCULANTE 10 M3 DE MASSA ASFALTICA PARA PAVIMENTAÇÃO URBANA</t>
  </si>
  <si>
    <t>Preço Total</t>
  </si>
  <si>
    <t>Preço c/ BDI</t>
  </si>
  <si>
    <t>1.3</t>
  </si>
  <si>
    <t>RECAPE - DIVERSAS RUAS DO MUNICIPIO DE TIETÊ</t>
  </si>
  <si>
    <t>CUSTO TOTAL ITEM 1</t>
  </si>
  <si>
    <t>REPARO DE BASE</t>
  </si>
  <si>
    <t>2.1</t>
  </si>
  <si>
    <t>2.2</t>
  </si>
  <si>
    <t>2.3</t>
  </si>
  <si>
    <t>2.4</t>
  </si>
  <si>
    <t>DEMOLIÇÃO PARCIAL DE PAVIMENTO ASFÁLTICO, DE FORMA MECANIZADA, SEM REAPROVEITAMENTO. AF_12/2017</t>
  </si>
  <si>
    <t>TRANSPORTE DE PAVIMENTACAO REMOVIDA (RODOVIAS NAO URBANAS)</t>
  </si>
  <si>
    <t>M3XKM</t>
  </si>
  <si>
    <t>2.5</t>
  </si>
  <si>
    <t>CUSTO TOTAL ITEM 2</t>
  </si>
  <si>
    <t>2.6</t>
  </si>
  <si>
    <t>TRANSPORTE COMERCIAL DE BRITA</t>
  </si>
  <si>
    <t>M³xkm</t>
  </si>
  <si>
    <t>2.7</t>
  </si>
  <si>
    <t>EXECUÇÃO DE IMPRIMAÇÃO COM ASFALTO DILUÍDO CM-30. AF_09/2017</t>
  </si>
  <si>
    <t>TOTAL</t>
  </si>
  <si>
    <t>BDI = 25,66%</t>
  </si>
  <si>
    <t>PREFEITURA DO MUNICIPIO DE TIETE</t>
  </si>
  <si>
    <t>Item</t>
  </si>
  <si>
    <t>FRESAGEM E RECOMPOSIÇÃO DE PAVIMENTO</t>
  </si>
  <si>
    <t>2.8</t>
  </si>
  <si>
    <t>2.9</t>
  </si>
  <si>
    <t>2.10</t>
  </si>
  <si>
    <t>3.1</t>
  </si>
  <si>
    <t>3.2</t>
  </si>
  <si>
    <t>3.3</t>
  </si>
  <si>
    <t>3.4</t>
  </si>
  <si>
    <t>4.1</t>
  </si>
  <si>
    <t>CUSTO TOTAL ITEM 3</t>
  </si>
  <si>
    <t>CUSTO TOTAL ITEM 4</t>
  </si>
  <si>
    <t>DRENAGEM</t>
  </si>
  <si>
    <t>LEVANTAMENTO OU REBAIXAMENTO DE TAMPÃO DE POÇO DE VISITA</t>
  </si>
  <si>
    <t>Unid.</t>
  </si>
  <si>
    <t>PLANILHA ORÇAMENTÁRIA</t>
  </si>
  <si>
    <t>SECRETARIA DE OBRAS</t>
  </si>
  <si>
    <t>REF</t>
  </si>
  <si>
    <t>Código REF</t>
  </si>
  <si>
    <t>Camada de rolamento em concreto betuminoso usinado quente - CBUQ</t>
  </si>
  <si>
    <t>SINAPI</t>
  </si>
  <si>
    <t>FDE *</t>
  </si>
  <si>
    <t>SIURB SICRO**</t>
  </si>
  <si>
    <t>06.21.00 **</t>
  </si>
  <si>
    <t>54.03.210 *</t>
  </si>
  <si>
    <t>ESPALHAMENTO DE MATERIAL , COM UTILIZACAO DE TRATOR DE ESTEIRAS</t>
  </si>
  <si>
    <t>ESCAVAÇÃO VERTICAL A CÉU ABERTO, EM OBRAS DE INFRAESTRUTURA, INCLUINDO CARGA, DESCARGA E TRANSPORTE, EM SOLO DE 1ª CATEGORIA COM ESCAVADEIRA HIDRÁULICA (CAÇAMBA: 0,8 M³ / 111HP), FROTA DE 6 CAMINHÕES BASCULANTES DE 14 M³, DMT DE 4 KM E VELOCIDADE MÉDIA 22KM/H. AF_05/2020</t>
  </si>
  <si>
    <t>EXECUÇÃO E COMPACTAÇÃO DE BASE E OU SUB-BASE PARA PAVIMENTAÇÃO DE SOLO  BRITA - 40/60 COM CIMENTO (TEOR DE 4%) - EXCLUSIVE SOLO, ESCAVAÇÃO, CARGA E TRANSPORTE. AF_11/2019</t>
  </si>
  <si>
    <t>EXECUÇÃO DE PINTURA DE LIGAÇÃO COM EMULSÃO ASFÁLTICA RR-2C. AF_11/2019</t>
  </si>
  <si>
    <t>FRESAGEM DE PAVIMENTO ASFÁLTICO (PROFUNDIDADE ATÉ 5,0 CM) - EXCLUSIVE TRANSPORTE. AF_11/2019</t>
  </si>
  <si>
    <t>OBJETIVO: RECAPEAMENTO, REPARO DE BASE E REPERFILAGEM NA RUA BELA VISTA EM TIETE/SP</t>
  </si>
  <si>
    <t>CPOS *</t>
  </si>
  <si>
    <t>BDI = 19,60% não des.</t>
  </si>
  <si>
    <t>Camada de rolamento em concreto betuminoso usinado quente - CBUQ (4 CM)</t>
  </si>
  <si>
    <t>Camada de rolamento em concreto betuminoso usinado quente - CBUQ (4 cm)</t>
  </si>
  <si>
    <t>Camada de rolamento em concreto betuminoso usinado quente - CBUQ (5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</si>
</sst>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dd/mm/yy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sz val="10"/>
      <color theme="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4" fontId="1" fillId="0" borderId="0" applyFont="0" applyFill="0" applyBorder="0" applyAlignment="0" applyProtection="0"/>
    <xf numFmtId="0" fontId="7" fillId="0" borderId="0">
      <alignment/>
      <protection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7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4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4" fillId="0" borderId="0" applyFill="0" applyBorder="0" applyProtection="0">
      <alignment horizontal="righ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7" fillId="0" borderId="0" applyFont="0" applyFill="0" applyBorder="0" applyAlignment="0" applyProtection="0"/>
  </cellStyleXfs>
  <cellXfs count="93">
    <xf numFmtId="0" fontId="0" fillId="0" borderId="0" xfId="0"/>
    <xf numFmtId="0" fontId="8" fillId="0" borderId="0" xfId="20" applyFont="1" applyAlignment="1" applyProtection="1">
      <alignment horizontal="center"/>
      <protection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20" applyFont="1" applyAlignment="1" applyProtection="1">
      <alignment horizontal="left"/>
      <protection/>
    </xf>
    <xf numFmtId="0" fontId="5" fillId="0" borderId="0" xfId="20" applyFont="1">
      <alignment/>
      <protection/>
    </xf>
    <xf numFmtId="0" fontId="10" fillId="0" borderId="1" xfId="20" applyFont="1" applyFill="1" applyBorder="1" applyAlignment="1" applyProtection="1">
      <alignment horizontal="left" vertical="center" wrapText="1"/>
      <protection locked="0"/>
    </xf>
    <xf numFmtId="0" fontId="10" fillId="0" borderId="2" xfId="20" applyFont="1" applyFill="1" applyBorder="1" applyAlignment="1" applyProtection="1">
      <alignment horizontal="left" vertical="center" wrapText="1"/>
      <protection locked="0"/>
    </xf>
    <xf numFmtId="2" fontId="2" fillId="0" borderId="3" xfId="0" applyNumberFormat="1" applyFont="1" applyBorder="1" applyAlignment="1">
      <alignment horizontal="center" vertical="center"/>
    </xf>
    <xf numFmtId="164" fontId="3" fillId="2" borderId="3" xfId="25" applyFont="1" applyFill="1" applyBorder="1" applyAlignment="1">
      <alignment horizontal="center" vertical="center"/>
    </xf>
    <xf numFmtId="164" fontId="2" fillId="0" borderId="3" xfId="25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64" fontId="2" fillId="0" borderId="3" xfId="25" applyFont="1" applyBorder="1" applyAlignment="1">
      <alignment horizontal="right" vertical="center"/>
    </xf>
    <xf numFmtId="164" fontId="0" fillId="0" borderId="0" xfId="0" applyNumberFormat="1"/>
    <xf numFmtId="0" fontId="17" fillId="0" borderId="0" xfId="20" applyFont="1" applyAlignment="1" applyProtection="1">
      <alignment horizontal="center" vertical="center"/>
      <protection/>
    </xf>
    <xf numFmtId="0" fontId="0" fillId="0" borderId="0" xfId="0" applyFont="1"/>
    <xf numFmtId="0" fontId="12" fillId="0" borderId="4" xfId="20" applyFont="1" applyBorder="1" applyAlignment="1">
      <alignment horizontal="center"/>
      <protection/>
    </xf>
    <xf numFmtId="0" fontId="10" fillId="0" borderId="3" xfId="20" applyFont="1" applyFill="1" applyBorder="1" applyAlignment="1" applyProtection="1">
      <alignment horizontal="left" vertical="center" wrapText="1"/>
      <protection locked="0"/>
    </xf>
    <xf numFmtId="0" fontId="9" fillId="2" borderId="3" xfId="20" applyFont="1" applyFill="1" applyBorder="1" applyAlignment="1" applyProtection="1">
      <alignment horizontal="center" vertical="center" wrapText="1"/>
      <protection locked="0"/>
    </xf>
    <xf numFmtId="0" fontId="10" fillId="0" borderId="3" xfId="20" applyFont="1" applyFill="1" applyBorder="1" applyAlignment="1" applyProtection="1">
      <alignment horizontal="center" vertical="center"/>
      <protection locked="0"/>
    </xf>
    <xf numFmtId="0" fontId="4" fillId="0" borderId="0" xfId="115" applyFont="1" applyAlignment="1">
      <alignment vertical="center"/>
      <protection/>
    </xf>
    <xf numFmtId="0" fontId="4" fillId="0" borderId="0" xfId="115" applyFont="1" applyAlignment="1">
      <alignment horizontal="center" vertical="center"/>
      <protection/>
    </xf>
    <xf numFmtId="0" fontId="4" fillId="0" borderId="0" xfId="115" applyFont="1" applyAlignment="1">
      <alignment horizontal="right" vertical="center"/>
      <protection/>
    </xf>
    <xf numFmtId="0" fontId="4" fillId="0" borderId="0" xfId="116" applyFont="1" applyAlignment="1" applyProtection="1">
      <alignment vertical="center"/>
      <protection locked="0"/>
    </xf>
    <xf numFmtId="0" fontId="4" fillId="0" borderId="0" xfId="29" applyFont="1" applyAlignment="1">
      <alignment vertical="center"/>
      <protection/>
    </xf>
    <xf numFmtId="0" fontId="23" fillId="0" borderId="0" xfId="28" applyFont="1">
      <alignment/>
      <protection/>
    </xf>
    <xf numFmtId="0" fontId="18" fillId="3" borderId="5" xfId="20" applyFont="1" applyFill="1" applyBorder="1" applyAlignment="1" applyProtection="1">
      <alignment/>
      <protection/>
    </xf>
    <xf numFmtId="0" fontId="18" fillId="3" borderId="6" xfId="20" applyFont="1" applyFill="1" applyBorder="1" applyAlignment="1" applyProtection="1">
      <alignment/>
      <protection/>
    </xf>
    <xf numFmtId="0" fontId="18" fillId="3" borderId="6" xfId="20" applyFont="1" applyFill="1" applyBorder="1" applyAlignment="1" applyProtection="1">
      <alignment vertical="center"/>
      <protection/>
    </xf>
    <xf numFmtId="0" fontId="18" fillId="3" borderId="6" xfId="20" applyFont="1" applyFill="1" applyBorder="1" applyAlignment="1" applyProtection="1">
      <alignment vertical="top" wrapText="1"/>
      <protection/>
    </xf>
    <xf numFmtId="0" fontId="9" fillId="2" borderId="1" xfId="20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left" vertical="center"/>
      <protection locked="0"/>
    </xf>
    <xf numFmtId="164" fontId="11" fillId="4" borderId="7" xfId="25" applyFont="1" applyFill="1" applyBorder="1" applyAlignment="1">
      <alignment vertical="center"/>
    </xf>
    <xf numFmtId="0" fontId="10" fillId="0" borderId="4" xfId="20" applyFont="1" applyFill="1" applyBorder="1" applyAlignment="1" applyProtection="1">
      <alignment horizontal="left" vertical="center" wrapText="1"/>
      <protection locked="0"/>
    </xf>
    <xf numFmtId="0" fontId="10" fillId="0" borderId="4" xfId="20" applyFont="1" applyFill="1" applyBorder="1" applyAlignment="1" applyProtection="1">
      <alignment horizontal="center" vertical="center"/>
      <protection locked="0"/>
    </xf>
    <xf numFmtId="164" fontId="2" fillId="0" borderId="4" xfId="25" applyFont="1" applyBorder="1" applyAlignment="1">
      <alignment vertical="center"/>
    </xf>
    <xf numFmtId="0" fontId="9" fillId="2" borderId="8" xfId="20" applyFont="1" applyFill="1" applyBorder="1" applyAlignment="1" applyProtection="1">
      <alignment horizontal="center" vertical="center" wrapText="1"/>
      <protection locked="0"/>
    </xf>
    <xf numFmtId="0" fontId="9" fillId="2" borderId="9" xfId="20" applyFont="1" applyFill="1" applyBorder="1" applyAlignment="1" applyProtection="1">
      <alignment horizontal="center" vertical="center" wrapText="1"/>
      <protection locked="0"/>
    </xf>
    <xf numFmtId="0" fontId="9" fillId="2" borderId="9" xfId="2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10" fillId="0" borderId="2" xfId="20" applyFont="1" applyFill="1" applyBorder="1" applyAlignment="1" applyProtection="1">
      <alignment horizontal="left" vertical="center"/>
      <protection locked="0"/>
    </xf>
    <xf numFmtId="164" fontId="2" fillId="0" borderId="4" xfId="25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18" fillId="3" borderId="6" xfId="20" applyFont="1" applyFill="1" applyBorder="1" applyAlignment="1" applyProtection="1">
      <alignment horizontal="center" vertical="center"/>
      <protection/>
    </xf>
    <xf numFmtId="0" fontId="10" fillId="0" borderId="3" xfId="2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0" fillId="7" borderId="0" xfId="0" applyFill="1"/>
    <xf numFmtId="0" fontId="9" fillId="8" borderId="8" xfId="20" applyFont="1" applyFill="1" applyBorder="1" applyAlignment="1" applyProtection="1">
      <alignment horizontal="center" vertical="center" wrapText="1"/>
      <protection locked="0"/>
    </xf>
    <xf numFmtId="0" fontId="9" fillId="8" borderId="9" xfId="20" applyFont="1" applyFill="1" applyBorder="1" applyAlignment="1" applyProtection="1">
      <alignment horizontal="center" vertical="center" wrapText="1"/>
      <protection locked="0"/>
    </xf>
    <xf numFmtId="0" fontId="9" fillId="8" borderId="9" xfId="2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>
      <alignment horizontal="center" vertical="center"/>
    </xf>
    <xf numFmtId="0" fontId="9" fillId="8" borderId="1" xfId="20" applyFont="1" applyFill="1" applyBorder="1" applyAlignment="1" applyProtection="1">
      <alignment horizontal="center" vertical="center"/>
      <protection locked="0"/>
    </xf>
    <xf numFmtId="0" fontId="9" fillId="8" borderId="3" xfId="2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>
      <alignment horizontal="center" vertical="center"/>
    </xf>
    <xf numFmtId="164" fontId="3" fillId="8" borderId="3" xfId="25" applyFont="1" applyFill="1" applyBorder="1" applyAlignment="1">
      <alignment horizontal="center" vertical="center"/>
    </xf>
    <xf numFmtId="0" fontId="0" fillId="8" borderId="0" xfId="0" applyFill="1"/>
    <xf numFmtId="0" fontId="3" fillId="7" borderId="10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16" fillId="0" borderId="5" xfId="20" applyFont="1" applyBorder="1" applyAlignment="1">
      <alignment horizontal="center" vertical="center" wrapText="1"/>
      <protection/>
    </xf>
    <xf numFmtId="0" fontId="16" fillId="0" borderId="6" xfId="20" applyFont="1" applyBorder="1" applyAlignment="1">
      <alignment horizontal="center" vertical="center" wrapText="1"/>
      <protection/>
    </xf>
    <xf numFmtId="0" fontId="16" fillId="0" borderId="12" xfId="20" applyFont="1" applyBorder="1" applyAlignment="1">
      <alignment horizontal="center" vertical="center" wrapText="1"/>
      <protection/>
    </xf>
    <xf numFmtId="0" fontId="12" fillId="0" borderId="13" xfId="20" applyFont="1" applyBorder="1" applyAlignment="1">
      <alignment horizontal="left" vertical="center"/>
      <protection/>
    </xf>
    <xf numFmtId="0" fontId="12" fillId="0" borderId="14" xfId="20" applyFont="1" applyBorder="1" applyAlignment="1">
      <alignment horizontal="left" vertical="center"/>
      <protection/>
    </xf>
    <xf numFmtId="0" fontId="12" fillId="0" borderId="15" xfId="20" applyFont="1" applyBorder="1" applyAlignment="1">
      <alignment horizontal="left" vertical="center"/>
      <protection/>
    </xf>
    <xf numFmtId="0" fontId="19" fillId="0" borderId="3" xfId="20" applyFont="1" applyBorder="1" applyAlignment="1">
      <alignment horizontal="center" vertical="center" wrapText="1"/>
      <protection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164" fontId="3" fillId="7" borderId="7" xfId="25" applyFont="1" applyFill="1" applyBorder="1" applyAlignment="1">
      <alignment horizontal="center" vertical="center"/>
    </xf>
    <xf numFmtId="164" fontId="3" fillId="7" borderId="11" xfId="25" applyFont="1" applyFill="1" applyBorder="1" applyAlignment="1">
      <alignment horizontal="center" vertical="center"/>
    </xf>
    <xf numFmtId="164" fontId="3" fillId="7" borderId="14" xfId="25" applyFont="1" applyFill="1" applyBorder="1" applyAlignment="1">
      <alignment horizontal="center" vertical="center"/>
    </xf>
    <xf numFmtId="164" fontId="3" fillId="7" borderId="16" xfId="25" applyFont="1" applyFill="1" applyBorder="1" applyAlignment="1">
      <alignment horizontal="center" vertical="center"/>
    </xf>
    <xf numFmtId="0" fontId="22" fillId="0" borderId="0" xfId="29" applyFont="1" applyAlignment="1">
      <alignment horizontal="center" vertical="center"/>
      <protection/>
    </xf>
    <xf numFmtId="0" fontId="21" fillId="0" borderId="0" xfId="29" applyFont="1" applyAlignment="1">
      <alignment horizontal="center" vertical="center"/>
      <protection/>
    </xf>
    <xf numFmtId="43" fontId="21" fillId="0" borderId="0" xfId="117" applyFont="1" applyFill="1" applyBorder="1" applyAlignment="1">
      <alignment horizontal="center" vertical="center"/>
    </xf>
    <xf numFmtId="0" fontId="4" fillId="0" borderId="17" xfId="115" applyFont="1" applyBorder="1" applyAlignment="1">
      <alignment horizontal="center" vertical="center"/>
      <protection/>
    </xf>
    <xf numFmtId="0" fontId="4" fillId="0" borderId="0" xfId="29" applyFont="1" applyAlignment="1">
      <alignment horizontal="center" vertical="center"/>
      <protection/>
    </xf>
    <xf numFmtId="164" fontId="3" fillId="5" borderId="7" xfId="25" applyFont="1" applyFill="1" applyBorder="1" applyAlignment="1">
      <alignment horizontal="center" vertical="center"/>
    </xf>
    <xf numFmtId="164" fontId="3" fillId="5" borderId="11" xfId="25" applyFont="1" applyFill="1" applyBorder="1" applyAlignment="1">
      <alignment horizontal="center" vertical="center"/>
    </xf>
    <xf numFmtId="164" fontId="3" fillId="5" borderId="14" xfId="25" applyFont="1" applyFill="1" applyBorder="1" applyAlignment="1">
      <alignment horizontal="center" vertical="center"/>
    </xf>
    <xf numFmtId="164" fontId="3" fillId="5" borderId="16" xfId="25" applyFont="1" applyFill="1" applyBorder="1" applyAlignment="1">
      <alignment horizontal="center" vertical="center"/>
    </xf>
    <xf numFmtId="0" fontId="4" fillId="0" borderId="18" xfId="20" applyFont="1" applyBorder="1" applyAlignment="1" applyProtection="1">
      <alignment horizontal="left"/>
      <protection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0" xfId="0" applyBorder="1"/>
    <xf numFmtId="0" fontId="19" fillId="0" borderId="20" xfId="20" applyFont="1" applyBorder="1" applyAlignment="1">
      <alignment horizontal="center" vertical="center" wrapText="1"/>
      <protection/>
    </xf>
    <xf numFmtId="0" fontId="19" fillId="0" borderId="21" xfId="20" applyFont="1" applyBorder="1" applyAlignment="1">
      <alignment horizontal="center" vertical="center" wrapText="1"/>
      <protection/>
    </xf>
  </cellXfs>
  <cellStyles count="1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rcentagem 2" xfId="21"/>
    <cellStyle name="Vírgula 2" xfId="22"/>
    <cellStyle name="Moeda 2" xfId="23"/>
    <cellStyle name="Vírgula 2 2" xfId="24"/>
    <cellStyle name="Moeda" xfId="25"/>
    <cellStyle name="Moeda 3" xfId="26"/>
    <cellStyle name="Normal 2 2 3" xfId="27"/>
    <cellStyle name="Normal 4 2" xfId="28"/>
    <cellStyle name="Normal 3 2" xfId="29"/>
    <cellStyle name="Moeda 6" xfId="30"/>
    <cellStyle name="Normal 17" xfId="31"/>
    <cellStyle name="Vírgula 5" xfId="32"/>
    <cellStyle name="Moeda 5" xfId="33"/>
    <cellStyle name="Porcentagem 26" xfId="34"/>
    <cellStyle name="Porcentagem 2 5" xfId="35"/>
    <cellStyle name="Moeda 2 5" xfId="36"/>
    <cellStyle name="Normal 2 2" xfId="37"/>
    <cellStyle name="Vírgula 4" xfId="38"/>
    <cellStyle name="Normal 2 5" xfId="39"/>
    <cellStyle name="Porcentagem 2 3" xfId="40"/>
    <cellStyle name="Moeda 2 3" xfId="41"/>
    <cellStyle name="Normal 16" xfId="42"/>
    <cellStyle name="Moeda 4" xfId="43"/>
    <cellStyle name="Moeda 2 2" xfId="44"/>
    <cellStyle name="Moeda 3 2" xfId="45"/>
    <cellStyle name="Normal 10" xfId="46"/>
    <cellStyle name="Normal 11" xfId="47"/>
    <cellStyle name="Normal 12" xfId="48"/>
    <cellStyle name="Normal 13" xfId="49"/>
    <cellStyle name="Normal 14" xfId="50"/>
    <cellStyle name="Normal 15" xfId="51"/>
    <cellStyle name="Normal 2 4" xfId="52"/>
    <cellStyle name="Normal 2 2 2" xfId="53"/>
    <cellStyle name="Normal 2 3" xfId="54"/>
    <cellStyle name="Normal 2_Arq, Pisos e Vest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Porcentagem 25" xfId="63"/>
    <cellStyle name="Porcentagem 10" xfId="64"/>
    <cellStyle name="Porcentagem 11" xfId="65"/>
    <cellStyle name="Porcentagem 12" xfId="66"/>
    <cellStyle name="Porcentagem 13" xfId="67"/>
    <cellStyle name="Porcentagem 14" xfId="68"/>
    <cellStyle name="Porcentagem 15" xfId="69"/>
    <cellStyle name="Porcentagem 16" xfId="70"/>
    <cellStyle name="Porcentagem 17" xfId="71"/>
    <cellStyle name="Porcentagem 18" xfId="72"/>
    <cellStyle name="Porcentagem 19" xfId="73"/>
    <cellStyle name="Porcentagem 2 2" xfId="74"/>
    <cellStyle name="Porcentagem 20" xfId="75"/>
    <cellStyle name="Porcentagem 21" xfId="76"/>
    <cellStyle name="Porcentagem 22" xfId="77"/>
    <cellStyle name="Porcentagem 23" xfId="78"/>
    <cellStyle name="Porcentagem 24" xfId="79"/>
    <cellStyle name="Porcentagem 3" xfId="80"/>
    <cellStyle name="Porcentagem 4" xfId="81"/>
    <cellStyle name="Porcentagem 5" xfId="82"/>
    <cellStyle name="Porcentagem 6" xfId="83"/>
    <cellStyle name="Porcentagem 7" xfId="84"/>
    <cellStyle name="Porcentagem 8" xfId="85"/>
    <cellStyle name="Porcentagem 9" xfId="86"/>
    <cellStyle name="Separador de milhares 10" xfId="87"/>
    <cellStyle name="Separador de milhares 11" xfId="88"/>
    <cellStyle name="Separador de milhares 12" xfId="89"/>
    <cellStyle name="Separador de milhares 13" xfId="90"/>
    <cellStyle name="Separador de milhares 14" xfId="91"/>
    <cellStyle name="Separador de milhares 15" xfId="92"/>
    <cellStyle name="Separador de milhares 16" xfId="93"/>
    <cellStyle name="Separador de milhares 17" xfId="94"/>
    <cellStyle name="Separador de milhares 18" xfId="95"/>
    <cellStyle name="Separador de milhares 19" xfId="96"/>
    <cellStyle name="Separador de milhares 2" xfId="97"/>
    <cellStyle name="Separador de milhares 20" xfId="98"/>
    <cellStyle name="Separador de milhares 21" xfId="99"/>
    <cellStyle name="Separador de milhares 22" xfId="100"/>
    <cellStyle name="Separador de milhares 23" xfId="101"/>
    <cellStyle name="Separador de milhares 24" xfId="102"/>
    <cellStyle name="Separador de milhares 25" xfId="103"/>
    <cellStyle name="Separador de milhares 3" xfId="104"/>
    <cellStyle name="Separador de milhares 4" xfId="105"/>
    <cellStyle name="Separador de milhares 5" xfId="106"/>
    <cellStyle name="Separador de milhares 6" xfId="107"/>
    <cellStyle name="Separador de milhares 7" xfId="108"/>
    <cellStyle name="Separador de milhares 8" xfId="109"/>
    <cellStyle name="Separador de milhares 9" xfId="110"/>
    <cellStyle name="Vírgula 3" xfId="111"/>
    <cellStyle name="Vírgula 2 3" xfId="112"/>
    <cellStyle name="Moeda 2 4" xfId="113"/>
    <cellStyle name="Porcentagem 2 4" xfId="114"/>
    <cellStyle name="Normal 2 2 3 2" xfId="115"/>
    <cellStyle name="Normal_Orçam. Padrão PMSP Jul07" xfId="116"/>
    <cellStyle name="Vírgula 2 2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2800350</xdr:colOff>
      <xdr:row>7</xdr:row>
      <xdr:rowOff>180975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3228975" cy="1419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52"/>
  <sheetViews>
    <sheetView showGridLines="0" tabSelected="1" view="pageBreakPreview" zoomScaleSheetLayoutView="100" workbookViewId="0" topLeftCell="A7">
      <selection activeCell="G26" sqref="G26"/>
    </sheetView>
  </sheetViews>
  <sheetFormatPr defaultColWidth="9.140625" defaultRowHeight="15"/>
  <cols>
    <col min="1" max="1" width="7.28125" style="3" bestFit="1" customWidth="1"/>
    <col min="2" max="2" width="113.7109375" style="2" bestFit="1" customWidth="1"/>
    <col min="3" max="3" width="15.7109375" style="2" customWidth="1"/>
    <col min="4" max="4" width="7.8515625" style="2" bestFit="1" customWidth="1"/>
    <col min="5" max="5" width="14.140625" style="2" customWidth="1"/>
    <col min="6" max="6" width="16.7109375" style="2" customWidth="1"/>
    <col min="7" max="7" width="19.7109375" style="2" customWidth="1"/>
    <col min="8" max="8" width="24.140625" style="2" customWidth="1"/>
    <col min="9" max="9" width="16.28125" style="0" bestFit="1" customWidth="1"/>
    <col min="10" max="10" width="11.28125" style="0" bestFit="1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1:8" ht="20.25">
      <c r="A9" s="64" t="s">
        <v>31</v>
      </c>
      <c r="B9" s="65"/>
      <c r="C9" s="65"/>
      <c r="D9" s="65"/>
      <c r="E9" s="65"/>
      <c r="F9" s="65"/>
      <c r="G9" s="65"/>
      <c r="H9" s="66"/>
    </row>
    <row r="10" ht="15.75" thickBot="1"/>
    <row r="11" spans="1:8" ht="15.75" thickBot="1">
      <c r="A11" s="67" t="s">
        <v>62</v>
      </c>
      <c r="B11" s="68"/>
      <c r="C11" s="68"/>
      <c r="D11" s="68"/>
      <c r="E11" s="68"/>
      <c r="F11" s="68"/>
      <c r="G11" s="68"/>
      <c r="H11" s="69"/>
    </row>
    <row r="12" spans="1:9" ht="15">
      <c r="A12" s="89"/>
      <c r="H12" s="14">
        <v>1.196</v>
      </c>
      <c r="I12" s="90"/>
    </row>
    <row r="13" spans="1:9" ht="18.75">
      <c r="A13" s="92" t="s">
        <v>47</v>
      </c>
      <c r="B13" s="70"/>
      <c r="C13" s="70"/>
      <c r="D13" s="70"/>
      <c r="E13" s="70"/>
      <c r="F13" s="70"/>
      <c r="G13" s="70"/>
      <c r="H13" s="91"/>
      <c r="I13" s="90"/>
    </row>
    <row r="14" ht="15">
      <c r="A14" s="88"/>
    </row>
    <row r="15" spans="1:8" ht="21.75" customHeight="1" thickBot="1">
      <c r="A15" s="87"/>
      <c r="D15" s="5"/>
      <c r="E15" s="1"/>
      <c r="F15" s="5"/>
      <c r="G15" s="16" t="s">
        <v>64</v>
      </c>
      <c r="H15" s="5"/>
    </row>
    <row r="16" spans="1:8" s="15" customFormat="1" ht="25.5" customHeight="1">
      <c r="A16" s="26" t="s">
        <v>32</v>
      </c>
      <c r="B16" s="27" t="s">
        <v>0</v>
      </c>
      <c r="C16" s="45" t="s">
        <v>50</v>
      </c>
      <c r="D16" s="28" t="s">
        <v>1</v>
      </c>
      <c r="E16" s="28" t="s">
        <v>2</v>
      </c>
      <c r="F16" s="28" t="s">
        <v>3</v>
      </c>
      <c r="G16" s="29" t="s">
        <v>10</v>
      </c>
      <c r="H16" s="28" t="s">
        <v>9</v>
      </c>
    </row>
    <row r="17" spans="1:8" s="60" customFormat="1" ht="15">
      <c r="A17" s="56">
        <v>1</v>
      </c>
      <c r="B17" s="57" t="s">
        <v>12</v>
      </c>
      <c r="C17" s="57"/>
      <c r="D17" s="58"/>
      <c r="E17" s="58"/>
      <c r="F17" s="58"/>
      <c r="G17" s="59"/>
      <c r="H17" s="59"/>
    </row>
    <row r="18" spans="1:8" ht="15">
      <c r="A18" s="31" t="s">
        <v>4</v>
      </c>
      <c r="B18" s="17" t="s">
        <v>60</v>
      </c>
      <c r="C18" s="46">
        <v>96402</v>
      </c>
      <c r="D18" s="19" t="s">
        <v>5</v>
      </c>
      <c r="E18" s="49">
        <v>9123.5</v>
      </c>
      <c r="F18" s="10">
        <v>1.76</v>
      </c>
      <c r="G18" s="10">
        <f>F18*$H$12</f>
        <v>2.1049599999999997</v>
      </c>
      <c r="H18" s="10">
        <f>E18*G18</f>
        <v>19204.602559999996</v>
      </c>
    </row>
    <row r="19" spans="1:8" ht="15">
      <c r="A19" s="31" t="s">
        <v>6</v>
      </c>
      <c r="B19" s="47" t="s">
        <v>65</v>
      </c>
      <c r="C19" s="46" t="s">
        <v>56</v>
      </c>
      <c r="D19" s="19" t="s">
        <v>7</v>
      </c>
      <c r="E19" s="49">
        <f>E18*0.04</f>
        <v>364.94</v>
      </c>
      <c r="F19" s="10">
        <v>948.15</v>
      </c>
      <c r="G19" s="10">
        <f>F19*$H$12</f>
        <v>1133.9874</v>
      </c>
      <c r="H19" s="10">
        <f>E19*G19</f>
        <v>413837.36175599997</v>
      </c>
    </row>
    <row r="20" spans="1:8" ht="15.75" thickBot="1">
      <c r="A20" s="42" t="s">
        <v>11</v>
      </c>
      <c r="B20" s="33" t="s">
        <v>8</v>
      </c>
      <c r="C20" s="46">
        <v>95303</v>
      </c>
      <c r="D20" s="34" t="s">
        <v>26</v>
      </c>
      <c r="E20" s="50">
        <f>E19*10</f>
        <v>3649.4</v>
      </c>
      <c r="F20" s="35">
        <v>0.83</v>
      </c>
      <c r="G20" s="35">
        <f>F20*$H$12</f>
        <v>0.9926799999999999</v>
      </c>
      <c r="H20" s="35">
        <f>E20*G20</f>
        <v>3622.6863919999996</v>
      </c>
    </row>
    <row r="21" spans="1:8" s="51" customFormat="1" ht="15.75" thickBot="1">
      <c r="A21" s="61"/>
      <c r="B21" s="62" t="s">
        <v>13</v>
      </c>
      <c r="C21" s="62"/>
      <c r="D21" s="74">
        <f>H20+H19+H18</f>
        <v>436664.65070799994</v>
      </c>
      <c r="E21" s="74"/>
      <c r="F21" s="74"/>
      <c r="G21" s="74"/>
      <c r="H21" s="74"/>
    </row>
    <row r="22" spans="1:8" s="60" customFormat="1" ht="15">
      <c r="A22" s="52">
        <v>2</v>
      </c>
      <c r="B22" s="53" t="s">
        <v>14</v>
      </c>
      <c r="C22" s="53"/>
      <c r="D22" s="54"/>
      <c r="E22" s="55"/>
      <c r="F22" s="55"/>
      <c r="G22" s="55"/>
      <c r="H22" s="55"/>
    </row>
    <row r="23" spans="1:8" ht="15">
      <c r="A23" s="6" t="s">
        <v>15</v>
      </c>
      <c r="B23" s="17" t="s">
        <v>19</v>
      </c>
      <c r="C23" s="46">
        <v>97636</v>
      </c>
      <c r="D23" s="19" t="s">
        <v>5</v>
      </c>
      <c r="E23" s="49">
        <f>E18*0.3</f>
        <v>2737.0499999999997</v>
      </c>
      <c r="F23" s="10">
        <v>9.72</v>
      </c>
      <c r="G23" s="10">
        <f aca="true" t="shared" si="0" ref="G23:G32">F23*$H$12</f>
        <v>11.62512</v>
      </c>
      <c r="H23" s="12">
        <f aca="true" t="shared" si="1" ref="H23:H28">E23*G23</f>
        <v>31818.534696</v>
      </c>
    </row>
    <row r="24" spans="1:8" ht="15">
      <c r="A24" s="6" t="s">
        <v>16</v>
      </c>
      <c r="B24" s="17" t="s">
        <v>20</v>
      </c>
      <c r="C24" s="46">
        <v>83358</v>
      </c>
      <c r="D24" s="19" t="s">
        <v>21</v>
      </c>
      <c r="E24" s="49">
        <f>E23*0.05*10</f>
        <v>1368.5249999999999</v>
      </c>
      <c r="F24" s="10">
        <v>1.34</v>
      </c>
      <c r="G24" s="10">
        <f t="shared" si="0"/>
        <v>1.60264</v>
      </c>
      <c r="H24" s="12">
        <f t="shared" si="1"/>
        <v>2193.2529059999997</v>
      </c>
    </row>
    <row r="25" spans="1:8" ht="15">
      <c r="A25" s="6" t="s">
        <v>17</v>
      </c>
      <c r="B25" s="17" t="s">
        <v>57</v>
      </c>
      <c r="C25" s="46">
        <v>100574</v>
      </c>
      <c r="D25" s="19" t="s">
        <v>7</v>
      </c>
      <c r="E25" s="49">
        <f>E24/10</f>
        <v>136.8525</v>
      </c>
      <c r="F25" s="10">
        <v>0.92</v>
      </c>
      <c r="G25" s="10">
        <f t="shared" si="0"/>
        <v>1.10032</v>
      </c>
      <c r="H25" s="12">
        <f>E25*G25</f>
        <v>150.5815428</v>
      </c>
    </row>
    <row r="26" spans="1:8" ht="36">
      <c r="A26" s="6" t="s">
        <v>18</v>
      </c>
      <c r="B26" s="17" t="s">
        <v>58</v>
      </c>
      <c r="C26" s="46">
        <v>101237</v>
      </c>
      <c r="D26" s="19" t="str">
        <f>D25</f>
        <v>m³</v>
      </c>
      <c r="E26" s="49">
        <f>E23*0.15</f>
        <v>410.55749999999995</v>
      </c>
      <c r="F26" s="10">
        <v>12.06</v>
      </c>
      <c r="G26" s="10">
        <f t="shared" si="0"/>
        <v>14.42376</v>
      </c>
      <c r="H26" s="12">
        <f t="shared" si="1"/>
        <v>5921.782846199999</v>
      </c>
    </row>
    <row r="27" spans="1:8" ht="24">
      <c r="A27" s="6" t="s">
        <v>22</v>
      </c>
      <c r="B27" s="17" t="s">
        <v>59</v>
      </c>
      <c r="C27" s="46">
        <v>100566</v>
      </c>
      <c r="D27" s="19" t="s">
        <v>7</v>
      </c>
      <c r="E27" s="49">
        <f>E23*0.15</f>
        <v>410.55749999999995</v>
      </c>
      <c r="F27" s="10">
        <v>91.59</v>
      </c>
      <c r="G27" s="10">
        <f t="shared" si="0"/>
        <v>109.54164</v>
      </c>
      <c r="H27" s="12">
        <f t="shared" si="1"/>
        <v>44973.14186429999</v>
      </c>
    </row>
    <row r="28" spans="1:8" ht="15">
      <c r="A28" s="6" t="s">
        <v>24</v>
      </c>
      <c r="B28" s="17" t="s">
        <v>25</v>
      </c>
      <c r="C28" s="46">
        <v>83356</v>
      </c>
      <c r="D28" s="19" t="s">
        <v>21</v>
      </c>
      <c r="E28" s="49">
        <f>E24</f>
        <v>1368.5249999999999</v>
      </c>
      <c r="F28" s="10">
        <v>0.65</v>
      </c>
      <c r="G28" s="10">
        <f t="shared" si="0"/>
        <v>0.7774</v>
      </c>
      <c r="H28" s="10">
        <f t="shared" si="1"/>
        <v>1063.8913349999998</v>
      </c>
    </row>
    <row r="29" spans="1:8" ht="15">
      <c r="A29" s="6" t="s">
        <v>27</v>
      </c>
      <c r="B29" s="17" t="s">
        <v>28</v>
      </c>
      <c r="C29" s="46">
        <v>96401</v>
      </c>
      <c r="D29" s="19" t="s">
        <v>5</v>
      </c>
      <c r="E29" s="49">
        <f>E23</f>
        <v>2737.0499999999997</v>
      </c>
      <c r="F29" s="10">
        <v>6.56</v>
      </c>
      <c r="G29" s="10">
        <f t="shared" si="0"/>
        <v>7.845759999999999</v>
      </c>
      <c r="H29" s="10">
        <f>E29*G29</f>
        <v>21474.237407999997</v>
      </c>
    </row>
    <row r="30" spans="1:8" ht="15">
      <c r="A30" s="6" t="s">
        <v>34</v>
      </c>
      <c r="B30" s="17" t="s">
        <v>60</v>
      </c>
      <c r="C30" s="46">
        <v>96402</v>
      </c>
      <c r="D30" s="19" t="s">
        <v>5</v>
      </c>
      <c r="E30" s="49">
        <f>E23</f>
        <v>2737.0499999999997</v>
      </c>
      <c r="F30" s="10">
        <v>1.76</v>
      </c>
      <c r="G30" s="10">
        <f t="shared" si="0"/>
        <v>2.1049599999999997</v>
      </c>
      <c r="H30" s="10">
        <f>E30*G30</f>
        <v>5761.380767999999</v>
      </c>
    </row>
    <row r="31" spans="1:8" ht="15">
      <c r="A31" s="6" t="s">
        <v>35</v>
      </c>
      <c r="B31" s="47" t="s">
        <v>67</v>
      </c>
      <c r="C31" s="46" t="s">
        <v>56</v>
      </c>
      <c r="D31" s="19" t="s">
        <v>7</v>
      </c>
      <c r="E31" s="49">
        <f>E30*0.05</f>
        <v>136.8525</v>
      </c>
      <c r="F31" s="10">
        <v>948.15</v>
      </c>
      <c r="G31" s="10">
        <f t="shared" si="0"/>
        <v>1133.9874</v>
      </c>
      <c r="H31" s="10">
        <f>E31*G31</f>
        <v>155189.0106585</v>
      </c>
    </row>
    <row r="32" spans="1:8" ht="15.75" thickBot="1">
      <c r="A32" s="7" t="s">
        <v>36</v>
      </c>
      <c r="B32" s="33" t="s">
        <v>8</v>
      </c>
      <c r="C32" s="46">
        <v>95303</v>
      </c>
      <c r="D32" s="34" t="s">
        <v>26</v>
      </c>
      <c r="E32" s="49">
        <f>E31*10</f>
        <v>1368.5249999999999</v>
      </c>
      <c r="F32" s="35">
        <v>0.83</v>
      </c>
      <c r="G32" s="35">
        <f t="shared" si="0"/>
        <v>0.9926799999999999</v>
      </c>
      <c r="H32" s="35">
        <f>E32*G32</f>
        <v>1358.5073969999996</v>
      </c>
    </row>
    <row r="33" spans="1:8" s="51" customFormat="1" ht="15.75" thickBot="1">
      <c r="A33" s="61"/>
      <c r="B33" s="62" t="s">
        <v>23</v>
      </c>
      <c r="C33" s="62"/>
      <c r="D33" s="74">
        <f>SUM(H23:H32)</f>
        <v>269904.32142179995</v>
      </c>
      <c r="E33" s="74"/>
      <c r="F33" s="74"/>
      <c r="G33" s="74"/>
      <c r="H33" s="74"/>
    </row>
    <row r="34" spans="1:8" s="60" customFormat="1" ht="15">
      <c r="A34" s="52">
        <v>3</v>
      </c>
      <c r="B34" s="53" t="s">
        <v>33</v>
      </c>
      <c r="C34" s="53"/>
      <c r="D34" s="54"/>
      <c r="E34" s="55"/>
      <c r="F34" s="55"/>
      <c r="G34" s="55"/>
      <c r="H34" s="55"/>
    </row>
    <row r="35" spans="1:8" ht="15">
      <c r="A35" s="6" t="s">
        <v>37</v>
      </c>
      <c r="B35" s="17" t="s">
        <v>61</v>
      </c>
      <c r="C35" s="46">
        <v>96001</v>
      </c>
      <c r="D35" s="19" t="s">
        <v>5</v>
      </c>
      <c r="E35" s="49">
        <f>E18*0.4</f>
        <v>3649.4</v>
      </c>
      <c r="F35" s="10">
        <v>5.25</v>
      </c>
      <c r="G35" s="10">
        <f>F35*$H$12</f>
        <v>6.279</v>
      </c>
      <c r="H35" s="12">
        <f>G35*E35</f>
        <v>22914.5826</v>
      </c>
    </row>
    <row r="36" spans="1:8" ht="15">
      <c r="A36" s="6" t="s">
        <v>38</v>
      </c>
      <c r="B36" s="17" t="s">
        <v>60</v>
      </c>
      <c r="C36" s="46">
        <v>96402</v>
      </c>
      <c r="D36" s="19" t="s">
        <v>5</v>
      </c>
      <c r="E36" s="49">
        <f>E18*0.4</f>
        <v>3649.4</v>
      </c>
      <c r="F36" s="10">
        <v>1.76</v>
      </c>
      <c r="G36" s="10">
        <f>F36*$H$12</f>
        <v>2.1049599999999997</v>
      </c>
      <c r="H36" s="12">
        <f>E36*G36</f>
        <v>7681.841023999999</v>
      </c>
    </row>
    <row r="37" spans="1:8" ht="15">
      <c r="A37" s="6" t="s">
        <v>39</v>
      </c>
      <c r="B37" s="47" t="s">
        <v>66</v>
      </c>
      <c r="C37" s="46" t="s">
        <v>56</v>
      </c>
      <c r="D37" s="19" t="s">
        <v>7</v>
      </c>
      <c r="E37" s="49">
        <f>E36*0.04</f>
        <v>145.976</v>
      </c>
      <c r="F37" s="10">
        <v>948.15</v>
      </c>
      <c r="G37" s="10">
        <f>F37*$H$12</f>
        <v>1133.9874</v>
      </c>
      <c r="H37" s="12">
        <f>E37*G37</f>
        <v>165534.94470239998</v>
      </c>
    </row>
    <row r="38" spans="1:8" ht="15.75" thickBot="1">
      <c r="A38" s="42" t="s">
        <v>40</v>
      </c>
      <c r="B38" s="33" t="s">
        <v>8</v>
      </c>
      <c r="C38" s="46">
        <v>95303</v>
      </c>
      <c r="D38" s="34" t="s">
        <v>26</v>
      </c>
      <c r="E38" s="50">
        <f>E37*10</f>
        <v>1459.76</v>
      </c>
      <c r="F38" s="35">
        <v>0.83</v>
      </c>
      <c r="G38" s="43">
        <f>F38*$H$12</f>
        <v>0.9926799999999999</v>
      </c>
      <c r="H38" s="35">
        <f>E38*G38</f>
        <v>1449.0745567999998</v>
      </c>
    </row>
    <row r="39" spans="1:8" s="51" customFormat="1" ht="15.75" thickBot="1">
      <c r="A39" s="61"/>
      <c r="B39" s="62" t="s">
        <v>42</v>
      </c>
      <c r="C39" s="62"/>
      <c r="D39" s="74">
        <f>H35+H36+H37+H38</f>
        <v>197580.4428832</v>
      </c>
      <c r="E39" s="74"/>
      <c r="F39" s="74"/>
      <c r="G39" s="74"/>
      <c r="H39" s="74"/>
    </row>
    <row r="40" spans="1:8" s="60" customFormat="1" ht="15">
      <c r="A40" s="52">
        <v>4</v>
      </c>
      <c r="B40" s="53" t="s">
        <v>44</v>
      </c>
      <c r="C40" s="53"/>
      <c r="D40" s="54"/>
      <c r="E40" s="55"/>
      <c r="F40" s="55"/>
      <c r="G40" s="55"/>
      <c r="H40" s="55"/>
    </row>
    <row r="41" spans="1:8" ht="15.75" thickBot="1">
      <c r="A41" s="6" t="s">
        <v>41</v>
      </c>
      <c r="B41" s="17" t="s">
        <v>45</v>
      </c>
      <c r="C41" s="46" t="s">
        <v>55</v>
      </c>
      <c r="D41" s="19" t="s">
        <v>46</v>
      </c>
      <c r="E41" s="49">
        <v>8</v>
      </c>
      <c r="F41" s="10">
        <v>120.43</v>
      </c>
      <c r="G41" s="10">
        <f>F41*$H$12</f>
        <v>144.03428</v>
      </c>
      <c r="H41" s="12">
        <f>E41*G41</f>
        <v>1152.27424</v>
      </c>
    </row>
    <row r="42" spans="1:8" s="51" customFormat="1" ht="15.75" thickBot="1">
      <c r="A42" s="61"/>
      <c r="B42" s="62" t="s">
        <v>43</v>
      </c>
      <c r="C42" s="63"/>
      <c r="D42" s="75">
        <f>H41</f>
        <v>1152.27424</v>
      </c>
      <c r="E42" s="76"/>
      <c r="F42" s="76"/>
      <c r="G42" s="76"/>
      <c r="H42" s="77"/>
    </row>
    <row r="43" spans="1:10" ht="16.5" thickBot="1">
      <c r="A43" s="71" t="s">
        <v>29</v>
      </c>
      <c r="B43" s="72"/>
      <c r="C43" s="72"/>
      <c r="D43" s="72"/>
      <c r="E43" s="72"/>
      <c r="F43" s="72"/>
      <c r="G43" s="73"/>
      <c r="H43" s="32">
        <f>D39+D33+D21+D42</f>
        <v>905301.689253</v>
      </c>
      <c r="I43" s="13"/>
      <c r="J43" s="13"/>
    </row>
    <row r="45" ht="15">
      <c r="A45" s="48" t="s">
        <v>49</v>
      </c>
    </row>
    <row r="46" spans="1:8" ht="15">
      <c r="A46" s="20" t="s">
        <v>52</v>
      </c>
      <c r="B46" s="20"/>
      <c r="C46" s="20"/>
      <c r="D46" s="20"/>
      <c r="E46" s="20"/>
      <c r="F46" s="20"/>
      <c r="G46" s="20"/>
      <c r="H46" s="20"/>
    </row>
    <row r="47" spans="1:8" ht="15">
      <c r="A47" s="20" t="s">
        <v>53</v>
      </c>
      <c r="B47" s="20"/>
      <c r="C47" s="20"/>
      <c r="D47" s="20"/>
      <c r="E47" s="20"/>
      <c r="F47" s="20"/>
      <c r="G47" s="20"/>
      <c r="H47" s="20"/>
    </row>
    <row r="48" spans="1:8" ht="15">
      <c r="A48" s="20" t="s">
        <v>54</v>
      </c>
      <c r="B48" s="21"/>
      <c r="C48" s="21"/>
      <c r="D48" s="21"/>
      <c r="E48" s="21"/>
      <c r="F48" s="21"/>
      <c r="G48" s="21"/>
      <c r="H48" s="21"/>
    </row>
    <row r="49" spans="1:8" ht="15">
      <c r="A49" s="22"/>
      <c r="B49" s="22"/>
      <c r="C49" s="22"/>
      <c r="D49" s="81" t="s">
        <v>48</v>
      </c>
      <c r="E49" s="81"/>
      <c r="F49" s="81"/>
      <c r="G49" s="81"/>
      <c r="H49" s="23"/>
    </row>
    <row r="50" spans="1:8" ht="15">
      <c r="A50" s="24"/>
      <c r="B50" s="24"/>
      <c r="C50" s="24"/>
      <c r="D50" s="82" t="s">
        <v>31</v>
      </c>
      <c r="E50" s="82"/>
      <c r="F50" s="82"/>
      <c r="G50" s="82"/>
      <c r="H50" s="24"/>
    </row>
    <row r="51" spans="1:8" ht="15">
      <c r="A51" s="79"/>
      <c r="B51" s="79"/>
      <c r="C51" s="79"/>
      <c r="D51" s="79"/>
      <c r="E51" s="80"/>
      <c r="F51" s="80"/>
      <c r="G51" s="80"/>
      <c r="H51" s="80"/>
    </row>
    <row r="52" spans="1:8" ht="15.75">
      <c r="A52" s="78"/>
      <c r="B52" s="78"/>
      <c r="C52" s="78"/>
      <c r="D52" s="78"/>
      <c r="E52" s="25"/>
      <c r="F52" s="25"/>
      <c r="G52" s="25"/>
      <c r="H52" s="25"/>
    </row>
  </sheetData>
  <mergeCells count="13">
    <mergeCell ref="A52:D52"/>
    <mergeCell ref="A51:D51"/>
    <mergeCell ref="E51:H51"/>
    <mergeCell ref="D49:G49"/>
    <mergeCell ref="D50:G50"/>
    <mergeCell ref="A9:H9"/>
    <mergeCell ref="A11:H11"/>
    <mergeCell ref="A13:H13"/>
    <mergeCell ref="A43:G43"/>
    <mergeCell ref="D21:H21"/>
    <mergeCell ref="D33:H33"/>
    <mergeCell ref="D39:H39"/>
    <mergeCell ref="D42:H42"/>
  </mergeCells>
  <printOptions horizontalCentered="1"/>
  <pageMargins left="0.1968503937007874" right="0.1968503937007874" top="1.2598425196850394" bottom="0.7874015748031497" header="0.31496062992125984" footer="0.31496062992125984"/>
  <pageSetup fitToHeight="1" fitToWidth="1" horizontalDpi="600" verticalDpi="600" orientation="landscape" paperSize="9" scale="56" r:id="rId2"/>
  <ignoredErrors>
    <ignoredError sqref="D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view="pageBreakPreview" zoomScaleSheetLayoutView="100" workbookViewId="0" topLeftCell="A1">
      <selection activeCell="G38" sqref="G38"/>
    </sheetView>
  </sheetViews>
  <sheetFormatPr defaultColWidth="9.140625" defaultRowHeight="15"/>
  <cols>
    <col min="1" max="1" width="7.28125" style="3" bestFit="1" customWidth="1"/>
    <col min="2" max="2" width="113.7109375" style="2" bestFit="1" customWidth="1"/>
    <col min="3" max="3" width="15.7109375" style="2" customWidth="1"/>
    <col min="4" max="4" width="7.8515625" style="2" bestFit="1" customWidth="1"/>
    <col min="5" max="5" width="14.140625" style="2" customWidth="1"/>
    <col min="6" max="6" width="16.7109375" style="2" customWidth="1"/>
    <col min="7" max="7" width="19.7109375" style="2" customWidth="1"/>
    <col min="8" max="8" width="24.140625" style="2" customWidth="1"/>
    <col min="9" max="9" width="16.28125" style="0" bestFit="1" customWidth="1"/>
    <col min="10" max="10" width="11.28125" style="0" bestFit="1" customWidth="1"/>
  </cols>
  <sheetData>
    <row r="1" spans="1:8" ht="20.25">
      <c r="A1" s="64" t="s">
        <v>31</v>
      </c>
      <c r="B1" s="65"/>
      <c r="C1" s="65"/>
      <c r="D1" s="65"/>
      <c r="E1" s="65"/>
      <c r="F1" s="65"/>
      <c r="G1" s="65"/>
      <c r="H1" s="66"/>
    </row>
    <row r="2" ht="15.75" thickBot="1"/>
    <row r="3" spans="1:8" ht="15.75" thickBot="1">
      <c r="A3" s="67" t="s">
        <v>62</v>
      </c>
      <c r="B3" s="68"/>
      <c r="C3" s="68"/>
      <c r="D3" s="68"/>
      <c r="E3" s="68"/>
      <c r="F3" s="68"/>
      <c r="G3" s="68"/>
      <c r="H3" s="69"/>
    </row>
    <row r="4" ht="15">
      <c r="H4" s="14">
        <v>1.2566</v>
      </c>
    </row>
    <row r="5" spans="1:8" ht="18.75">
      <c r="A5" s="70" t="s">
        <v>47</v>
      </c>
      <c r="B5" s="70"/>
      <c r="C5" s="70"/>
      <c r="D5" s="70"/>
      <c r="E5" s="70"/>
      <c r="F5" s="70"/>
      <c r="G5" s="70"/>
      <c r="H5" s="70"/>
    </row>
    <row r="7" spans="1:8" ht="21.75" customHeight="1" thickBot="1">
      <c r="A7" s="4"/>
      <c r="D7" s="5"/>
      <c r="E7" s="1"/>
      <c r="F7" s="5"/>
      <c r="G7" s="16" t="s">
        <v>30</v>
      </c>
      <c r="H7" s="5"/>
    </row>
    <row r="8" spans="1:8" s="15" customFormat="1" ht="25.5" customHeight="1">
      <c r="A8" s="26" t="s">
        <v>32</v>
      </c>
      <c r="B8" s="27" t="s">
        <v>0</v>
      </c>
      <c r="C8" s="45" t="s">
        <v>50</v>
      </c>
      <c r="D8" s="28" t="s">
        <v>1</v>
      </c>
      <c r="E8" s="28" t="s">
        <v>2</v>
      </c>
      <c r="F8" s="28" t="s">
        <v>3</v>
      </c>
      <c r="G8" s="29" t="s">
        <v>10</v>
      </c>
      <c r="H8" s="28" t="s">
        <v>9</v>
      </c>
    </row>
    <row r="9" spans="1:8" ht="15">
      <c r="A9" s="30">
        <v>1</v>
      </c>
      <c r="B9" s="18" t="s">
        <v>12</v>
      </c>
      <c r="C9" s="18"/>
      <c r="D9" s="11"/>
      <c r="E9" s="11"/>
      <c r="F9" s="11"/>
      <c r="G9" s="9"/>
      <c r="H9" s="9"/>
    </row>
    <row r="10" spans="1:8" ht="15">
      <c r="A10" s="31" t="s">
        <v>4</v>
      </c>
      <c r="B10" s="17" t="s">
        <v>60</v>
      </c>
      <c r="C10" s="46">
        <v>96402</v>
      </c>
      <c r="D10" s="19" t="s">
        <v>5</v>
      </c>
      <c r="E10" s="49">
        <v>9123.5</v>
      </c>
      <c r="F10" s="10">
        <v>1.72</v>
      </c>
      <c r="G10" s="10">
        <f>F10*$H$4</f>
        <v>2.161352</v>
      </c>
      <c r="H10" s="10">
        <f>E10*G10</f>
        <v>19719.094972</v>
      </c>
    </row>
    <row r="11" spans="1:8" ht="15">
      <c r="A11" s="31" t="s">
        <v>6</v>
      </c>
      <c r="B11" s="47" t="s">
        <v>51</v>
      </c>
      <c r="C11" s="46" t="s">
        <v>56</v>
      </c>
      <c r="D11" s="19" t="s">
        <v>7</v>
      </c>
      <c r="E11" s="49">
        <f>E10*0.04</f>
        <v>364.94</v>
      </c>
      <c r="F11" s="10">
        <v>948.15</v>
      </c>
      <c r="G11" s="10">
        <f>F11*$H$4</f>
        <v>1191.4452899999999</v>
      </c>
      <c r="H11" s="10">
        <f>E11*G11</f>
        <v>434806.04413259996</v>
      </c>
    </row>
    <row r="12" spans="1:8" ht="15.75" thickBot="1">
      <c r="A12" s="42" t="s">
        <v>11</v>
      </c>
      <c r="B12" s="33" t="s">
        <v>8</v>
      </c>
      <c r="C12" s="46">
        <v>95303</v>
      </c>
      <c r="D12" s="34" t="s">
        <v>26</v>
      </c>
      <c r="E12" s="50">
        <f>E11*10</f>
        <v>3649.4</v>
      </c>
      <c r="F12" s="35">
        <v>0.81</v>
      </c>
      <c r="G12" s="35">
        <f>F12*$H$4</f>
        <v>1.017846</v>
      </c>
      <c r="H12" s="35">
        <f>E12*G12</f>
        <v>3714.5271924000003</v>
      </c>
    </row>
    <row r="13" spans="1:8" ht="15.75" thickBot="1">
      <c r="A13" s="40"/>
      <c r="B13" s="41" t="s">
        <v>13</v>
      </c>
      <c r="C13" s="41"/>
      <c r="D13" s="83">
        <f>H12+H11+H10</f>
        <v>458239.66629699996</v>
      </c>
      <c r="E13" s="83"/>
      <c r="F13" s="83"/>
      <c r="G13" s="83"/>
      <c r="H13" s="83"/>
    </row>
    <row r="14" spans="1:8" ht="15">
      <c r="A14" s="36">
        <v>2</v>
      </c>
      <c r="B14" s="37" t="s">
        <v>14</v>
      </c>
      <c r="C14" s="37"/>
      <c r="D14" s="38"/>
      <c r="E14" s="39"/>
      <c r="F14" s="39"/>
      <c r="G14" s="39"/>
      <c r="H14" s="39"/>
    </row>
    <row r="15" spans="1:8" ht="15">
      <c r="A15" s="6" t="s">
        <v>15</v>
      </c>
      <c r="B15" s="17" t="s">
        <v>19</v>
      </c>
      <c r="C15" s="46">
        <v>97636</v>
      </c>
      <c r="D15" s="19" t="s">
        <v>5</v>
      </c>
      <c r="E15" s="49">
        <v>0</v>
      </c>
      <c r="F15" s="10">
        <v>9.31</v>
      </c>
      <c r="G15" s="10">
        <f aca="true" t="shared" si="0" ref="G15:G24">F15*$H$4</f>
        <v>11.698946</v>
      </c>
      <c r="H15" s="12">
        <f aca="true" t="shared" si="1" ref="H15:H20">E15*G15</f>
        <v>0</v>
      </c>
    </row>
    <row r="16" spans="1:8" ht="15">
      <c r="A16" s="6" t="s">
        <v>16</v>
      </c>
      <c r="B16" s="17" t="s">
        <v>20</v>
      </c>
      <c r="C16" s="46">
        <v>83358</v>
      </c>
      <c r="D16" s="19" t="s">
        <v>21</v>
      </c>
      <c r="E16" s="49">
        <f>E15*0.05*10</f>
        <v>0</v>
      </c>
      <c r="F16" s="10">
        <v>1.31</v>
      </c>
      <c r="G16" s="10">
        <f t="shared" si="0"/>
        <v>1.6461459999999999</v>
      </c>
      <c r="H16" s="12">
        <f t="shared" si="1"/>
        <v>0</v>
      </c>
    </row>
    <row r="17" spans="1:8" ht="15">
      <c r="A17" s="6" t="s">
        <v>17</v>
      </c>
      <c r="B17" s="17" t="s">
        <v>57</v>
      </c>
      <c r="C17" s="46">
        <v>100574</v>
      </c>
      <c r="D17" s="19" t="s">
        <v>7</v>
      </c>
      <c r="E17" s="49">
        <f>E16/10</f>
        <v>0</v>
      </c>
      <c r="F17" s="10">
        <v>0.87</v>
      </c>
      <c r="G17" s="10">
        <f t="shared" si="0"/>
        <v>1.093242</v>
      </c>
      <c r="H17" s="12">
        <f>E17*G17</f>
        <v>0</v>
      </c>
    </row>
    <row r="18" spans="1:8" ht="36">
      <c r="A18" s="6" t="s">
        <v>18</v>
      </c>
      <c r="B18" s="17" t="s">
        <v>58</v>
      </c>
      <c r="C18" s="46">
        <v>101237</v>
      </c>
      <c r="D18" s="19" t="str">
        <f>D17</f>
        <v>m³</v>
      </c>
      <c r="E18" s="49">
        <f>E15*0.15</f>
        <v>0</v>
      </c>
      <c r="F18" s="10">
        <v>11.8</v>
      </c>
      <c r="G18" s="10">
        <f t="shared" si="0"/>
        <v>14.82788</v>
      </c>
      <c r="H18" s="12">
        <f t="shared" si="1"/>
        <v>0</v>
      </c>
    </row>
    <row r="19" spans="1:8" ht="24">
      <c r="A19" s="6" t="s">
        <v>22</v>
      </c>
      <c r="B19" s="17" t="s">
        <v>59</v>
      </c>
      <c r="C19" s="46">
        <v>100566</v>
      </c>
      <c r="D19" s="19" t="s">
        <v>7</v>
      </c>
      <c r="E19" s="49">
        <v>0</v>
      </c>
      <c r="F19" s="10">
        <v>90.67</v>
      </c>
      <c r="G19" s="10">
        <f t="shared" si="0"/>
        <v>113.93592199999999</v>
      </c>
      <c r="H19" s="12">
        <f t="shared" si="1"/>
        <v>0</v>
      </c>
    </row>
    <row r="20" spans="1:8" ht="15">
      <c r="A20" s="6" t="s">
        <v>24</v>
      </c>
      <c r="B20" s="17" t="s">
        <v>25</v>
      </c>
      <c r="C20" s="46">
        <v>83356</v>
      </c>
      <c r="D20" s="19" t="s">
        <v>21</v>
      </c>
      <c r="E20" s="49">
        <v>0</v>
      </c>
      <c r="F20" s="10">
        <v>0.63</v>
      </c>
      <c r="G20" s="10">
        <f t="shared" si="0"/>
        <v>0.791658</v>
      </c>
      <c r="H20" s="10">
        <f t="shared" si="1"/>
        <v>0</v>
      </c>
    </row>
    <row r="21" spans="1:8" ht="15">
      <c r="A21" s="6" t="s">
        <v>27</v>
      </c>
      <c r="B21" s="17" t="s">
        <v>28</v>
      </c>
      <c r="C21" s="46">
        <v>96401</v>
      </c>
      <c r="D21" s="19" t="s">
        <v>5</v>
      </c>
      <c r="E21" s="49">
        <v>0</v>
      </c>
      <c r="F21" s="10">
        <v>6.51</v>
      </c>
      <c r="G21" s="10">
        <f t="shared" si="0"/>
        <v>8.180466</v>
      </c>
      <c r="H21" s="10">
        <f>E21*G21</f>
        <v>0</v>
      </c>
    </row>
    <row r="22" spans="1:8" ht="15">
      <c r="A22" s="6" t="s">
        <v>34</v>
      </c>
      <c r="B22" s="17" t="s">
        <v>60</v>
      </c>
      <c r="C22" s="46">
        <v>96402</v>
      </c>
      <c r="D22" s="19" t="s">
        <v>5</v>
      </c>
      <c r="E22" s="49">
        <v>0</v>
      </c>
      <c r="F22" s="10">
        <v>1.72</v>
      </c>
      <c r="G22" s="10">
        <f t="shared" si="0"/>
        <v>2.161352</v>
      </c>
      <c r="H22" s="10">
        <f>E22*G22</f>
        <v>0</v>
      </c>
    </row>
    <row r="23" spans="1:8" ht="15">
      <c r="A23" s="6" t="s">
        <v>35</v>
      </c>
      <c r="B23" s="47" t="s">
        <v>51</v>
      </c>
      <c r="C23" s="46" t="s">
        <v>56</v>
      </c>
      <c r="D23" s="19" t="s">
        <v>7</v>
      </c>
      <c r="E23" s="49">
        <f>-E22*0.04</f>
        <v>0</v>
      </c>
      <c r="F23" s="10">
        <v>948.15</v>
      </c>
      <c r="G23" s="10">
        <f t="shared" si="0"/>
        <v>1191.4452899999999</v>
      </c>
      <c r="H23" s="10">
        <f>E23*G23</f>
        <v>0</v>
      </c>
    </row>
    <row r="24" spans="1:8" ht="15.75" thickBot="1">
      <c r="A24" s="7" t="s">
        <v>36</v>
      </c>
      <c r="B24" s="33" t="s">
        <v>8</v>
      </c>
      <c r="C24" s="46">
        <v>95303</v>
      </c>
      <c r="D24" s="34" t="s">
        <v>26</v>
      </c>
      <c r="E24" s="49">
        <f>E23*10</f>
        <v>0</v>
      </c>
      <c r="F24" s="35">
        <v>0.81</v>
      </c>
      <c r="G24" s="35">
        <f t="shared" si="0"/>
        <v>1.017846</v>
      </c>
      <c r="H24" s="35">
        <f>E24*G24</f>
        <v>0</v>
      </c>
    </row>
    <row r="25" spans="1:8" ht="15.75" thickBot="1">
      <c r="A25" s="40"/>
      <c r="B25" s="41" t="s">
        <v>23</v>
      </c>
      <c r="C25" s="41"/>
      <c r="D25" s="83">
        <f>SUM(H15:H24)</f>
        <v>0</v>
      </c>
      <c r="E25" s="83"/>
      <c r="F25" s="83"/>
      <c r="G25" s="83"/>
      <c r="H25" s="83"/>
    </row>
    <row r="26" spans="1:8" ht="15">
      <c r="A26" s="36">
        <v>3</v>
      </c>
      <c r="B26" s="37" t="s">
        <v>33</v>
      </c>
      <c r="C26" s="37"/>
      <c r="D26" s="38"/>
      <c r="E26" s="39"/>
      <c r="F26" s="39"/>
      <c r="G26" s="39"/>
      <c r="H26" s="39"/>
    </row>
    <row r="27" spans="1:8" ht="15">
      <c r="A27" s="6" t="s">
        <v>37</v>
      </c>
      <c r="B27" s="17" t="s">
        <v>61</v>
      </c>
      <c r="C27" s="46">
        <v>96001</v>
      </c>
      <c r="D27" s="19" t="s">
        <v>5</v>
      </c>
      <c r="E27" s="49">
        <v>0</v>
      </c>
      <c r="F27" s="10">
        <v>5.12</v>
      </c>
      <c r="G27" s="10">
        <f>F27*$H$4</f>
        <v>6.4337919999999995</v>
      </c>
      <c r="H27" s="12">
        <f>G27*E27</f>
        <v>0</v>
      </c>
    </row>
    <row r="28" spans="1:8" ht="15">
      <c r="A28" s="6" t="s">
        <v>38</v>
      </c>
      <c r="B28" s="17" t="s">
        <v>60</v>
      </c>
      <c r="C28" s="46">
        <v>96402</v>
      </c>
      <c r="D28" s="19" t="s">
        <v>5</v>
      </c>
      <c r="E28" s="49">
        <v>0</v>
      </c>
      <c r="F28" s="10">
        <v>1.72</v>
      </c>
      <c r="G28" s="10">
        <f>F28*$H$4</f>
        <v>2.161352</v>
      </c>
      <c r="H28" s="12">
        <f>E28*G28</f>
        <v>0</v>
      </c>
    </row>
    <row r="29" spans="1:8" ht="15">
      <c r="A29" s="6" t="s">
        <v>39</v>
      </c>
      <c r="B29" s="47" t="s">
        <v>51</v>
      </c>
      <c r="C29" s="46" t="s">
        <v>56</v>
      </c>
      <c r="D29" s="19" t="s">
        <v>7</v>
      </c>
      <c r="E29" s="49">
        <f>-E28*0.04</f>
        <v>0</v>
      </c>
      <c r="F29" s="10">
        <v>948.15</v>
      </c>
      <c r="G29" s="10">
        <f>F29*$H$4</f>
        <v>1191.4452899999999</v>
      </c>
      <c r="H29" s="12">
        <f>E29*G29</f>
        <v>0</v>
      </c>
    </row>
    <row r="30" spans="1:8" ht="15.75" thickBot="1">
      <c r="A30" s="42" t="s">
        <v>40</v>
      </c>
      <c r="B30" s="33" t="s">
        <v>8</v>
      </c>
      <c r="C30" s="46">
        <v>95303</v>
      </c>
      <c r="D30" s="34" t="s">
        <v>26</v>
      </c>
      <c r="E30" s="50">
        <f>E29*10</f>
        <v>0</v>
      </c>
      <c r="F30" s="35">
        <v>0.81</v>
      </c>
      <c r="G30" s="43">
        <f>F30*$H$4</f>
        <v>1.017846</v>
      </c>
      <c r="H30" s="35">
        <f>E30*G30</f>
        <v>0</v>
      </c>
    </row>
    <row r="31" spans="1:8" ht="15.75" thickBot="1">
      <c r="A31" s="40"/>
      <c r="B31" s="41" t="s">
        <v>42</v>
      </c>
      <c r="C31" s="41"/>
      <c r="D31" s="83">
        <f>H27+H28+H29+H30</f>
        <v>0</v>
      </c>
      <c r="E31" s="83"/>
      <c r="F31" s="83"/>
      <c r="G31" s="83"/>
      <c r="H31" s="83"/>
    </row>
    <row r="32" spans="1:8" ht="15">
      <c r="A32" s="36">
        <v>4</v>
      </c>
      <c r="B32" s="37" t="s">
        <v>44</v>
      </c>
      <c r="C32" s="37"/>
      <c r="D32" s="38"/>
      <c r="E32" s="39"/>
      <c r="F32" s="39"/>
      <c r="G32" s="39"/>
      <c r="H32" s="39"/>
    </row>
    <row r="33" spans="1:8" ht="15.75" thickBot="1">
      <c r="A33" s="6" t="s">
        <v>41</v>
      </c>
      <c r="B33" s="17" t="s">
        <v>45</v>
      </c>
      <c r="C33" s="46" t="s">
        <v>55</v>
      </c>
      <c r="D33" s="19" t="s">
        <v>46</v>
      </c>
      <c r="E33" s="8"/>
      <c r="F33" s="10">
        <v>120.43</v>
      </c>
      <c r="G33" s="10">
        <f>F33*$H$4</f>
        <v>151.332338</v>
      </c>
      <c r="H33" s="12">
        <f>E33*G33</f>
        <v>0</v>
      </c>
    </row>
    <row r="34" spans="1:8" ht="15.75" thickBot="1">
      <c r="A34" s="40"/>
      <c r="B34" s="41" t="s">
        <v>43</v>
      </c>
      <c r="C34" s="44"/>
      <c r="D34" s="84">
        <f>H26+H27+H28+H29+H30+H31+H32</f>
        <v>0</v>
      </c>
      <c r="E34" s="85"/>
      <c r="F34" s="85"/>
      <c r="G34" s="85"/>
      <c r="H34" s="86"/>
    </row>
    <row r="35" spans="1:10" ht="16.5" thickBot="1">
      <c r="A35" s="71" t="s">
        <v>29</v>
      </c>
      <c r="B35" s="72"/>
      <c r="C35" s="72"/>
      <c r="D35" s="72"/>
      <c r="E35" s="72"/>
      <c r="F35" s="72"/>
      <c r="G35" s="73"/>
      <c r="H35" s="32">
        <f>D31+D25+D13+D34</f>
        <v>458239.66629699996</v>
      </c>
      <c r="I35" s="13"/>
      <c r="J35" s="13"/>
    </row>
    <row r="38" ht="15">
      <c r="A38" s="48" t="s">
        <v>49</v>
      </c>
    </row>
    <row r="39" spans="1:8" ht="15">
      <c r="A39" s="20" t="s">
        <v>52</v>
      </c>
      <c r="B39" s="20"/>
      <c r="C39" s="20"/>
      <c r="D39" s="20"/>
      <c r="E39" s="20"/>
      <c r="F39" s="20"/>
      <c r="G39" s="20"/>
      <c r="H39" s="20"/>
    </row>
    <row r="40" spans="1:8" ht="15">
      <c r="A40" s="20" t="s">
        <v>63</v>
      </c>
      <c r="B40" s="20"/>
      <c r="C40" s="20"/>
      <c r="D40" s="20"/>
      <c r="E40" s="20"/>
      <c r="F40" s="20"/>
      <c r="G40" s="20"/>
      <c r="H40" s="20"/>
    </row>
    <row r="41" spans="1:8" ht="15">
      <c r="A41" s="20" t="s">
        <v>54</v>
      </c>
      <c r="B41" s="21"/>
      <c r="C41" s="21"/>
      <c r="D41" s="21"/>
      <c r="E41" s="21"/>
      <c r="F41" s="21"/>
      <c r="G41" s="21"/>
      <c r="H41" s="21"/>
    </row>
    <row r="42" spans="1:8" ht="15">
      <c r="A42" s="22"/>
      <c r="B42" s="22"/>
      <c r="C42" s="22"/>
      <c r="D42" s="81" t="s">
        <v>48</v>
      </c>
      <c r="E42" s="81"/>
      <c r="F42" s="81"/>
      <c r="G42" s="81"/>
      <c r="H42" s="23"/>
    </row>
    <row r="43" spans="1:8" ht="15">
      <c r="A43" s="24"/>
      <c r="B43" s="24"/>
      <c r="C43" s="24"/>
      <c r="D43" s="82" t="s">
        <v>31</v>
      </c>
      <c r="E43" s="82"/>
      <c r="F43" s="82"/>
      <c r="G43" s="82"/>
      <c r="H43" s="24"/>
    </row>
    <row r="44" spans="1:8" ht="15">
      <c r="A44" s="79"/>
      <c r="B44" s="79"/>
      <c r="C44" s="79"/>
      <c r="D44" s="79"/>
      <c r="E44" s="82"/>
      <c r="F44" s="82"/>
      <c r="G44" s="82"/>
      <c r="H44" s="82"/>
    </row>
    <row r="45" spans="1:8" ht="15">
      <c r="A45" s="79"/>
      <c r="B45" s="79"/>
      <c r="C45" s="79"/>
      <c r="D45" s="79"/>
      <c r="E45" s="82"/>
      <c r="F45" s="82"/>
      <c r="G45" s="82"/>
      <c r="H45" s="82"/>
    </row>
    <row r="46" spans="1:8" ht="15">
      <c r="A46" s="79"/>
      <c r="B46" s="79"/>
      <c r="C46" s="79"/>
      <c r="D46" s="79"/>
      <c r="E46" s="80"/>
      <c r="F46" s="80"/>
      <c r="G46" s="80"/>
      <c r="H46" s="80"/>
    </row>
    <row r="47" spans="1:8" ht="15.75">
      <c r="A47" s="78"/>
      <c r="B47" s="78"/>
      <c r="C47" s="78"/>
      <c r="D47" s="78"/>
      <c r="E47" s="25"/>
      <c r="F47" s="25"/>
      <c r="G47" s="25"/>
      <c r="H47" s="25"/>
    </row>
  </sheetData>
  <mergeCells count="17">
    <mergeCell ref="A45:D45"/>
    <mergeCell ref="E45:H45"/>
    <mergeCell ref="A46:D46"/>
    <mergeCell ref="E46:H46"/>
    <mergeCell ref="A47:D47"/>
    <mergeCell ref="D34:H34"/>
    <mergeCell ref="A35:G35"/>
    <mergeCell ref="D42:G42"/>
    <mergeCell ref="D43:G43"/>
    <mergeCell ref="A44:D44"/>
    <mergeCell ref="E44:H44"/>
    <mergeCell ref="D31:H31"/>
    <mergeCell ref="A1:H1"/>
    <mergeCell ref="A3:H3"/>
    <mergeCell ref="A5:H5"/>
    <mergeCell ref="D13:H13"/>
    <mergeCell ref="D25:H25"/>
  </mergeCells>
  <printOptions horizontalCentered="1"/>
  <pageMargins left="0.1968503937007874" right="0.1968503937007874" top="1.2598425196850394" bottom="0.7874015748031497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Prefeitura-Tietê</dc:creator>
  <cp:keywords/>
  <dc:description/>
  <cp:lastModifiedBy>Prefeitura-Tietê</cp:lastModifiedBy>
  <cp:lastPrinted>2020-08-05T16:17:19Z</cp:lastPrinted>
  <dcterms:created xsi:type="dcterms:W3CDTF">2018-05-21T13:11:15Z</dcterms:created>
  <dcterms:modified xsi:type="dcterms:W3CDTF">2020-08-05T16:18:15Z</dcterms:modified>
  <cp:category/>
  <cp:version/>
  <cp:contentType/>
  <cp:contentStatus/>
</cp:coreProperties>
</file>